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9001"/>
  <workbookPr filterPrivacy="1"/>
  <bookViews>
    <workbookView xWindow="0" yWindow="0" windowWidth="19290" windowHeight="11820" tabRatio="782" activeTab="12" xr2:uid="{00000000-000D-0000-FFFF-FFFF00000000}"/>
  </bookViews>
  <sheets>
    <sheet name="Info" sheetId="2" r:id="rId1"/>
    <sheet name="Oversikt" sheetId="1" r:id="rId2"/>
    <sheet name="A" sheetId="18" r:id="rId3"/>
    <sheet name="B" sheetId="11" r:id="rId4"/>
    <sheet name="C" sheetId="6" r:id="rId5"/>
    <sheet name="D" sheetId="3" r:id="rId6"/>
    <sheet name="E" sheetId="19" r:id="rId7"/>
    <sheet name="F" sheetId="24" r:id="rId8"/>
    <sheet name="G" sheetId="9" r:id="rId9"/>
    <sheet name="H" sheetId="10" r:id="rId10"/>
    <sheet name="I" sheetId="29" r:id="rId11"/>
    <sheet name="J" sheetId="13" r:id="rId12"/>
    <sheet name="K" sheetId="21" r:id="rId13"/>
  </sheets>
  <definedNames>
    <definedName name="_Hlk499821685" localSheetId="2">A!$A$5</definedName>
    <definedName name="_Hlk499821685" localSheetId="3">B!$A$5</definedName>
    <definedName name="_Toc495657660" localSheetId="7">F!$B$14</definedName>
    <definedName name="_Toc495657660" localSheetId="12">K!#REF!</definedName>
    <definedName name="_Toc495657661" localSheetId="7">F!$B$11</definedName>
    <definedName name="_Toc495657661" localSheetId="12">K!#REF!</definedName>
    <definedName name="_Toc495657662" localSheetId="7">F!#REF!</definedName>
    <definedName name="_Toc495657662" localSheetId="12">K!#REF!</definedName>
    <definedName name="_Toc506225490" localSheetId="12">K!$A$2</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9" i="19" l="1"/>
  <c r="E139" i="19"/>
  <c r="E138" i="19"/>
  <c r="G138" i="19"/>
  <c r="F49" i="19"/>
  <c r="F38" i="19"/>
  <c r="H91" i="19" l="1"/>
  <c r="H90" i="19"/>
  <c r="F91" i="19"/>
  <c r="F90" i="19"/>
  <c r="F42" i="19"/>
  <c r="F43" i="19" s="1"/>
  <c r="E147" i="24"/>
  <c r="E148" i="24"/>
  <c r="E149" i="24"/>
  <c r="E150" i="24"/>
  <c r="E151" i="24"/>
  <c r="E152" i="24"/>
  <c r="E153" i="24"/>
  <c r="E154" i="24"/>
  <c r="E155" i="24"/>
  <c r="E156" i="24"/>
  <c r="E157" i="24"/>
  <c r="E158" i="24"/>
  <c r="E159" i="24"/>
  <c r="E160" i="24"/>
  <c r="E161" i="24"/>
  <c r="E146" i="24"/>
  <c r="B146" i="24"/>
  <c r="B147" i="24"/>
  <c r="B148" i="24"/>
  <c r="B149" i="24"/>
  <c r="B150" i="24"/>
  <c r="B151" i="24"/>
  <c r="B152" i="24"/>
  <c r="B153" i="24"/>
  <c r="B154" i="24"/>
  <c r="B155" i="24"/>
  <c r="B156" i="24"/>
  <c r="B157" i="24"/>
  <c r="B158" i="24"/>
  <c r="B159" i="24"/>
  <c r="B160" i="24"/>
  <c r="B161" i="24"/>
  <c r="F39" i="19" l="1"/>
  <c r="F50" i="19"/>
  <c r="E73" i="3" l="1"/>
  <c r="B129" i="24" l="1"/>
  <c r="E57" i="24"/>
  <c r="C57" i="24"/>
  <c r="F57" i="24" s="1"/>
  <c r="B57" i="24"/>
  <c r="C56" i="24"/>
  <c r="F56" i="24" s="1"/>
  <c r="B56" i="24"/>
  <c r="E56" i="24" s="1"/>
  <c r="C55" i="24"/>
  <c r="F55" i="24" s="1"/>
  <c r="B55" i="24"/>
  <c r="E55" i="24" s="1"/>
  <c r="C54" i="24"/>
  <c r="F54" i="24" s="1"/>
  <c r="C53" i="24"/>
  <c r="F53" i="24" s="1"/>
  <c r="B54" i="24"/>
  <c r="E54" i="24" s="1"/>
  <c r="B53" i="24"/>
  <c r="E53" i="24" s="1"/>
  <c r="B88" i="24"/>
  <c r="B89" i="24"/>
  <c r="B90" i="24"/>
  <c r="B91" i="24"/>
  <c r="B92" i="24"/>
  <c r="B93" i="24"/>
  <c r="B94" i="24"/>
  <c r="B95" i="24"/>
  <c r="B96" i="24"/>
  <c r="B97" i="24"/>
  <c r="B98" i="24"/>
  <c r="B99" i="24"/>
  <c r="B100" i="24"/>
  <c r="B87"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6" authorId="0" shapeId="0" xr:uid="{BC444431-4881-435E-928A-E08B239DA939}">
      <text>
        <r>
          <rPr>
            <b/>
            <sz val="9"/>
            <color indexed="81"/>
            <rFont val="Tahoma"/>
            <charset val="1"/>
          </rPr>
          <t>Author:</t>
        </r>
        <r>
          <rPr>
            <sz val="9"/>
            <color indexed="81"/>
            <rFont val="Tahoma"/>
            <charset val="1"/>
          </rPr>
          <t xml:space="preserve">
Dette er teoretisk/antatt spillvannsproduksjon i sonen. Bosatte, offentlig forbruk og næring/industri.
 Videreført vannmengde større enn dette er fremmedvann. Hvis videreført vannmengde er lavere betyr det tap.
</t>
        </r>
      </text>
    </comment>
  </commentList>
</comments>
</file>

<file path=xl/sharedStrings.xml><?xml version="1.0" encoding="utf-8"?>
<sst xmlns="http://schemas.openxmlformats.org/spreadsheetml/2006/main" count="628" uniqueCount="576">
  <si>
    <t>Vedleggsnavn</t>
  </si>
  <si>
    <t>Oppdrag:</t>
  </si>
  <si>
    <t>Oppdragsnavn:</t>
  </si>
  <si>
    <t>Driftsassistansen Romerike: Veileder for Vannområde Øyeren</t>
  </si>
  <si>
    <t>Akt:</t>
  </si>
  <si>
    <t>100 Utarbeidelse av veileder</t>
  </si>
  <si>
    <t>Utarbeidet av :</t>
  </si>
  <si>
    <t>Ida Gammelsæter</t>
  </si>
  <si>
    <t>Irene Holvik Johnsen</t>
  </si>
  <si>
    <t>Innhold:</t>
  </si>
  <si>
    <r>
      <t>Biokjemisk oksygenforbruk (BOF</t>
    </r>
    <r>
      <rPr>
        <vertAlign val="subscript"/>
        <sz val="10"/>
        <color theme="1"/>
        <rFont val="Arial"/>
        <family val="2"/>
      </rPr>
      <t>5</t>
    </r>
    <r>
      <rPr>
        <sz val="10"/>
        <color theme="1"/>
        <rFont val="Arial"/>
        <family val="2"/>
      </rPr>
      <t>, g O)</t>
    </r>
  </si>
  <si>
    <t>Kjemisk oksygenforbruk (KOF, g O)</t>
  </si>
  <si>
    <t>Fosfor (P)</t>
  </si>
  <si>
    <t>Nitrogen (N)</t>
  </si>
  <si>
    <t>Suspendert stoff (SS)</t>
  </si>
  <si>
    <t>Type virksomhet</t>
  </si>
  <si>
    <t>Forurensnings-pe (NS 9426)</t>
  </si>
  <si>
    <t>Fastboende</t>
  </si>
  <si>
    <t>1 pe/fastboende</t>
  </si>
  <si>
    <r>
      <t>60 g BOF</t>
    </r>
    <r>
      <rPr>
        <vertAlign val="subscript"/>
        <sz val="10"/>
        <color theme="1"/>
        <rFont val="Arial"/>
        <family val="2"/>
      </rPr>
      <t>5</t>
    </r>
    <r>
      <rPr>
        <sz val="10"/>
        <color theme="1"/>
        <rFont val="Arial"/>
        <family val="2"/>
      </rPr>
      <t>/fastboende/ døgn</t>
    </r>
  </si>
  <si>
    <t>Barne-, ungdoms- og videregående skole</t>
  </si>
  <si>
    <t>0,2 pe/elev</t>
  </si>
  <si>
    <r>
      <t>18 g BOF</t>
    </r>
    <r>
      <rPr>
        <vertAlign val="subscript"/>
        <sz val="10"/>
        <color theme="1"/>
        <rFont val="Arial"/>
        <family val="2"/>
      </rPr>
      <t>5</t>
    </r>
    <r>
      <rPr>
        <sz val="10"/>
        <color theme="1"/>
        <rFont val="Arial"/>
        <family val="2"/>
      </rPr>
      <t>/elev/døgn (0,3pe/elev)</t>
    </r>
  </si>
  <si>
    <t>Arbeidsplasser</t>
  </si>
  <si>
    <t>0,4 pe/ansatt</t>
  </si>
  <si>
    <r>
      <t xml:space="preserve"> 24 g BOF</t>
    </r>
    <r>
      <rPr>
        <vertAlign val="subscript"/>
        <sz val="10"/>
        <color theme="1"/>
        <rFont val="Arial"/>
        <family val="2"/>
      </rPr>
      <t xml:space="preserve">5 </t>
    </r>
    <r>
      <rPr>
        <sz val="10"/>
        <color theme="1"/>
        <rFont val="Arial"/>
        <family val="2"/>
      </rPr>
      <t>/ansatt/døgn</t>
    </r>
  </si>
  <si>
    <t>Militærleir</t>
  </si>
  <si>
    <t>1 pe/fast bosatt i leiren</t>
  </si>
  <si>
    <t>0,3 pe/øvrige arbeidere</t>
  </si>
  <si>
    <t>Sykehus inkl. arbeiderne</t>
  </si>
  <si>
    <t>3,25 pe/seng</t>
  </si>
  <si>
    <r>
      <t>72 g eller 60 g BOF</t>
    </r>
    <r>
      <rPr>
        <vertAlign val="subscript"/>
        <sz val="10"/>
        <color theme="1"/>
        <rFont val="Arial"/>
        <family val="2"/>
      </rPr>
      <t>5</t>
    </r>
    <r>
      <rPr>
        <sz val="10"/>
        <color theme="1"/>
        <rFont val="Arial"/>
        <family val="2"/>
      </rPr>
      <t>/utnyttet seng, med/uten vaskeri. (1,0-1,2 pe)</t>
    </r>
  </si>
  <si>
    <t>Pleiehjem</t>
  </si>
  <si>
    <t>2,25 pe/seng</t>
  </si>
  <si>
    <t>Som for sykehus</t>
  </si>
  <si>
    <t>Hytter (innlagt vann og toalett)</t>
  </si>
  <si>
    <t>-</t>
  </si>
  <si>
    <r>
      <t>60 g BOF</t>
    </r>
    <r>
      <rPr>
        <vertAlign val="subscript"/>
        <sz val="10"/>
        <color theme="1"/>
        <rFont val="Arial"/>
        <family val="2"/>
      </rPr>
      <t>5</t>
    </r>
    <r>
      <rPr>
        <sz val="10"/>
        <color theme="1"/>
        <rFont val="Arial"/>
        <family val="2"/>
      </rPr>
      <t>/gjestedøgn</t>
    </r>
  </si>
  <si>
    <t>Restauranter og kaféer</t>
  </si>
  <si>
    <t>0,5 pe/stol</t>
  </si>
  <si>
    <r>
      <t>15 g BOF</t>
    </r>
    <r>
      <rPr>
        <vertAlign val="subscript"/>
        <sz val="10"/>
        <color theme="1"/>
        <rFont val="Arial"/>
        <family val="2"/>
      </rPr>
      <t>5</t>
    </r>
    <r>
      <rPr>
        <sz val="10"/>
        <color theme="1"/>
        <rFont val="Arial"/>
        <family val="2"/>
      </rPr>
      <t>/stol (0,15 pe/stol)</t>
    </r>
  </si>
  <si>
    <t>Forsamlingslokaler</t>
  </si>
  <si>
    <t>0,03 pe/sitteplass</t>
  </si>
  <si>
    <r>
      <t>2 gBOF</t>
    </r>
    <r>
      <rPr>
        <vertAlign val="subscript"/>
        <sz val="10"/>
        <color theme="1"/>
        <rFont val="Arial"/>
        <family val="2"/>
      </rPr>
      <t>5</t>
    </r>
    <r>
      <rPr>
        <sz val="10"/>
        <color theme="1"/>
        <rFont val="Arial"/>
        <family val="2"/>
      </rPr>
      <t>/sitteplass</t>
    </r>
  </si>
  <si>
    <t>Svømmehaller</t>
  </si>
  <si>
    <t>0,5 pe/badebesøk</t>
  </si>
  <si>
    <t>Campingplasser</t>
  </si>
  <si>
    <r>
      <t>30 g BOF</t>
    </r>
    <r>
      <rPr>
        <vertAlign val="subscript"/>
        <sz val="10"/>
        <color theme="1"/>
        <rFont val="Arial"/>
        <family val="2"/>
      </rPr>
      <t xml:space="preserve">5 </t>
    </r>
    <r>
      <rPr>
        <sz val="10"/>
        <color theme="1"/>
        <rFont val="Arial"/>
        <family val="2"/>
      </rPr>
      <t>/gjestedøgn</t>
    </r>
  </si>
  <si>
    <r>
      <t>v</t>
    </r>
    <r>
      <rPr>
        <sz val="7"/>
        <color theme="1"/>
        <rFont val="Times New Roman"/>
        <family val="1"/>
      </rPr>
      <t xml:space="preserve">  </t>
    </r>
    <r>
      <rPr>
        <sz val="10"/>
        <color theme="1"/>
        <rFont val="Arial"/>
        <family val="2"/>
      </rPr>
      <t>SFT TA-525 Retningslinjer for dimensjonering av avløpsrenseanlegg</t>
    </r>
  </si>
  <si>
    <r>
      <t>v</t>
    </r>
    <r>
      <rPr>
        <sz val="7"/>
        <color theme="1"/>
        <rFont val="Times New Roman"/>
        <family val="1"/>
      </rPr>
      <t xml:space="preserve">  </t>
    </r>
    <r>
      <rPr>
        <sz val="10"/>
        <color theme="1"/>
        <rFont val="Arial"/>
        <family val="2"/>
      </rPr>
      <t>Norsk Vann 168/2009 Veiledning for dimensjonering av avløpsrenseanlegg</t>
    </r>
  </si>
  <si>
    <r>
      <t>v</t>
    </r>
    <r>
      <rPr>
        <sz val="7"/>
        <color theme="1"/>
        <rFont val="Times New Roman"/>
        <family val="1"/>
      </rPr>
      <t xml:space="preserve">  </t>
    </r>
    <r>
      <rPr>
        <sz val="10"/>
        <color theme="1"/>
        <rFont val="Arial"/>
        <family val="2"/>
      </rPr>
      <t>NS 9426 Bestemmelse pe i forbindelse med utslippstillatelse</t>
    </r>
  </si>
  <si>
    <t>Litteratur /- referanseliste</t>
  </si>
  <si>
    <t>Godt Vann Drammensregionen/Sweco (2016). Avløp på avveie - veileder for etablering av felles metode for dokumentasjon av tap fra avløpsnettet. RAPPORT.</t>
  </si>
  <si>
    <t>Lovdata: Vannforskriften</t>
  </si>
  <si>
    <t>Lovdata: Forurensningsforskriften</t>
  </si>
  <si>
    <t>Norsk Vann Rapport 222/2017 Dokumentasjon av utslipp fra avløpsnettet</t>
  </si>
  <si>
    <t>Norsk Vann Rapport 220/2016 Kritiske ledninger for vann og avløp – klassifisering og tiltaksvurdering</t>
  </si>
  <si>
    <t>Norsk Vann Prapport B20/2016 Norske tall for vannforbruk med fokus på husholdningsforbruk.</t>
  </si>
  <si>
    <t xml:space="preserve">Norsk Vann Rapport 197/2013 Avløpsanlegg, vurdering av risiko for ytre miljø </t>
  </si>
  <si>
    <t>Norsk Vann rapport 193/2012 Veiledning i dimensjonering og utforming av VA-transportsystem</t>
  </si>
  <si>
    <t>Norsk Vann Rapport 182/2011 Prøvetaking av avløpsvann og slam</t>
  </si>
  <si>
    <t>Norsk Vann Rapport 159/2008 Håndbok i kildesporing i avløpssystemet</t>
  </si>
  <si>
    <t>Norsk Vann rapport 168/2009 Veiledning for dimensjonering av avløpsrenseanlegg</t>
  </si>
  <si>
    <t>Norsk Vann Rapport 99/1999 Veiledning for dokumentasjon av utslipp for befolkningen</t>
  </si>
  <si>
    <t>Uponor teknisk håndbok 2008</t>
  </si>
  <si>
    <t xml:space="preserve">Vann 01/15 Infiltration/Inflow assessment and detection in urban sewer system http://vannforeningen.no/wp-content/uploads/2015/06/2015_924549.pdf </t>
  </si>
  <si>
    <t>Ordliste</t>
  </si>
  <si>
    <t>Avløpsvann</t>
  </si>
  <si>
    <t>Bærekraft</t>
  </si>
  <si>
    <t>Fremmedvann</t>
  </si>
  <si>
    <t>Avløpsnett</t>
  </si>
  <si>
    <t>Alt vann som renner av på overflaten som følge av nedbør og snøsmelting. Alt vann som renner på overflaten av tak, veier og andre flater etter nedbørtilfeller, stormflo eller snøsmelting.</t>
  </si>
  <si>
    <t>Overvann</t>
  </si>
  <si>
    <t>Spillvann</t>
  </si>
  <si>
    <t>Infiltrasjon</t>
  </si>
  <si>
    <t>Innlekking</t>
  </si>
  <si>
    <t>Utlekking</t>
  </si>
  <si>
    <t>Vann som renner ut av ledningsnettet via sprekker og utettheter i ledninger, kummer og skjøter.</t>
  </si>
  <si>
    <t>Utslippstillatelse</t>
  </si>
  <si>
    <t>Løyve til å slippe ut avløpsvann. Forurensningsmyndighet er kommunen eller Fylkesmannen. Kommunen for utslipp fra enkelthus og mindre tettbebyggelser, fylkesmannen for utslipp fra større tettbebyggelser (avgrensing for størrelsene er gitt i forurensningsforskriften)</t>
  </si>
  <si>
    <t>Vassdrag</t>
  </si>
  <si>
    <t>Virkningsgrad</t>
  </si>
  <si>
    <t>Rensedistrikt</t>
  </si>
  <si>
    <t>Resipient</t>
  </si>
  <si>
    <t>Vann som er mottaker av renset eller urenset avløpsvann. Resipienter kan være sjø/fjord, innsjøer, elver, jord og grunnvann.</t>
  </si>
  <si>
    <t>Begreper, forkortelser, definisjoner</t>
  </si>
  <si>
    <t>Innlekking/Infiltrasjon</t>
  </si>
  <si>
    <t>Kampanjemålinger</t>
  </si>
  <si>
    <t>Feil på avløpsnettet</t>
  </si>
  <si>
    <t>En potensiell kilde til innlekking/infiltrasjon og/eller tap. Både for overvanns- og spillvannsnett og fellesavløpsnett.</t>
  </si>
  <si>
    <t>Figur 5: Aldersfordeling i Oslo kommune, (Ida Gammelsæter)</t>
  </si>
  <si>
    <t>Figur 6: Illustrasjon av aldersfordeling av ledningsnett</t>
  </si>
  <si>
    <t>Figur 10: Ledningskartverk: Illustrasjon av høydeinformasjon som er tilgjengelig.</t>
  </si>
  <si>
    <t>Stasjon --&gt;</t>
  </si>
  <si>
    <t>Pumpestasjon 1</t>
  </si>
  <si>
    <t>Pumpestasjon 2</t>
  </si>
  <si>
    <t>#</t>
  </si>
  <si>
    <t>Kriterium</t>
  </si>
  <si>
    <t>Maks døgnfaktor basert på mengde</t>
  </si>
  <si>
    <t>Maks døgnfaktor basert på pumpetid</t>
  </si>
  <si>
    <r>
      <t>Registret vannmengde (m</t>
    </r>
    <r>
      <rPr>
        <vertAlign val="superscript"/>
        <sz val="11"/>
        <color theme="1"/>
        <rFont val="Calibri"/>
        <family val="2"/>
        <scheme val="minor"/>
      </rPr>
      <t>3</t>
    </r>
    <r>
      <rPr>
        <sz val="11"/>
        <color theme="1"/>
        <rFont val="Calibri"/>
        <family val="2"/>
        <scheme val="minor"/>
      </rPr>
      <t>/d)</t>
    </r>
  </si>
  <si>
    <t>Registrert vannmengde (l/pe/d)</t>
  </si>
  <si>
    <r>
      <t>Teoretisk vannmengde (m</t>
    </r>
    <r>
      <rPr>
        <vertAlign val="superscript"/>
        <sz val="11"/>
        <color theme="1"/>
        <rFont val="Calibri"/>
        <family val="2"/>
        <scheme val="minor"/>
      </rPr>
      <t>3</t>
    </r>
    <r>
      <rPr>
        <sz val="11"/>
        <color theme="1"/>
        <rFont val="Calibri"/>
        <family val="2"/>
        <scheme val="minor"/>
      </rPr>
      <t>/d)</t>
    </r>
  </si>
  <si>
    <t>Indikasjoner på regnvannspåvirkning</t>
  </si>
  <si>
    <t>Pumpetopper samsvarer med nedbørhendelser</t>
  </si>
  <si>
    <t>+</t>
  </si>
  <si>
    <t>\</t>
  </si>
  <si>
    <t>¹</t>
  </si>
  <si>
    <t>Nedbørhendelser gir økt pumpetid</t>
  </si>
  <si>
    <t>Indikasjoner på grunnvannspåvirkning</t>
  </si>
  <si>
    <t>Stemmer godt</t>
  </si>
  <si>
    <t>Merknader</t>
  </si>
  <si>
    <t>Stemmer dårlig</t>
  </si>
  <si>
    <t>Ingen konklusjon</t>
  </si>
  <si>
    <t>Ikke undersøkt</t>
  </si>
  <si>
    <t>=#byger som samsvarer med økt pumpetid/#nedbørhendelser</t>
  </si>
  <si>
    <t>Variasjon i driftstid (pr årstid) som ikke kan forklares med nedbør, kan indikere grunnvannspåvirkning</t>
  </si>
  <si>
    <t>VANN-4-2006: Oddvar Lindholm, "Avløpsdelen i forurensningsforskriften om ledningsnett. Sammenligning av norsk regelverk og andre lands regelverk om alvløpsnettet"</t>
  </si>
  <si>
    <t>Grunnvann</t>
  </si>
  <si>
    <t>Beregning av P-konsentrasjon i spillvannsnett</t>
  </si>
  <si>
    <t>SFT TA-525 Retningslinjer for dimensjonering av avløpsrenseanlegg</t>
  </si>
  <si>
    <t>NS 9426 Bestemmelse pe i forbindelse med utslippstillatelse</t>
  </si>
  <si>
    <t>VA Miljøblad nr 123/2017 Fremmedvann i avløpsledninger</t>
  </si>
  <si>
    <t>Guidelines for performing infiltration/inflow analyses and sewer system evaluation surveys (MassDEP, Commonwealth of Massachusetts, Department of Environmental Protection)</t>
  </si>
  <si>
    <t>Minskning av in- og utkäckage genom aktiv läcksökning (Jenny Uusijärvi, Svenskt Vatten Utveckling, Rapport Nr 2013-03)</t>
  </si>
  <si>
    <t>Kost-nytte-analyse</t>
  </si>
  <si>
    <t>Økonomiske konsekvenser av fremmedvann i avløpssystemet. En casestudie av Bekkelaget rensedistrikt. Helen Karstensen (NMBU, 2015)</t>
  </si>
  <si>
    <t>Vedlegg til veileder</t>
  </si>
  <si>
    <t>Krysslekkasje</t>
  </si>
  <si>
    <t>nr</t>
  </si>
  <si>
    <t>Temakart</t>
  </si>
  <si>
    <t xml:space="preserve"> Vann som lekker inn på ledningsnettet via sprekker og utettheter. Både i kummer, utette kumlokk, ledninger, i og ved pumpestasjoner og i overløp.  Kilder inkluderer bl.a. taknedløp, ulike drenesingskilder (drenering rundt bygninger, av hager, myrområder og andre arealer), utette kumlokk, feilkoblinger mellom OV- og SP-ledninger, overvann/overflateavrenning, gatevaskevann og sandfang. Innlekking inkluderer ikke infiltrasjon. Total mengde innlekking er summen av direkte innlekking og indirekte/forsinket innlekking.
</t>
  </si>
  <si>
    <t>Gatenavn:</t>
  </si>
  <si>
    <t>Kumkoordinat:</t>
  </si>
  <si>
    <t>Kumhøyder:</t>
  </si>
  <si>
    <t>GEOGRAFISKE DATA</t>
  </si>
  <si>
    <t>Nord</t>
  </si>
  <si>
    <t>Øst</t>
  </si>
  <si>
    <t>Bunn kum</t>
  </si>
  <si>
    <t>Beliggenhet:</t>
  </si>
  <si>
    <t>Gate/vei</t>
  </si>
  <si>
    <t>Fortau</t>
  </si>
  <si>
    <t>Terreng</t>
  </si>
  <si>
    <t>IDENTIFIKASJONSDATA</t>
  </si>
  <si>
    <t>Registreringsdato:</t>
  </si>
  <si>
    <t>Revisjonsdata:</t>
  </si>
  <si>
    <t>Registrert av:</t>
  </si>
  <si>
    <t>Punkt nr</t>
  </si>
  <si>
    <t>Plass</t>
  </si>
  <si>
    <t>Gangvei</t>
  </si>
  <si>
    <t>KUMDETALJER</t>
  </si>
  <si>
    <t>Husnr.:</t>
  </si>
  <si>
    <t>GPS</t>
  </si>
  <si>
    <t>Annet</t>
  </si>
  <si>
    <t>Kumtype:</t>
  </si>
  <si>
    <t>SP</t>
  </si>
  <si>
    <t>OV</t>
  </si>
  <si>
    <t>SP+ OV felles</t>
  </si>
  <si>
    <t>AF</t>
  </si>
  <si>
    <t>Overløpskum</t>
  </si>
  <si>
    <t>Tilstand:</t>
  </si>
  <si>
    <t xml:space="preserve">God </t>
  </si>
  <si>
    <t xml:space="preserve">Middels </t>
  </si>
  <si>
    <t>Dårlig</t>
  </si>
  <si>
    <t>Steinsatt</t>
  </si>
  <si>
    <t>Betong</t>
  </si>
  <si>
    <t>PVC</t>
  </si>
  <si>
    <t>Kumbunn:</t>
  </si>
  <si>
    <t>Renneløp</t>
  </si>
  <si>
    <t>Rør</t>
  </si>
  <si>
    <t>(+ bilde)</t>
  </si>
  <si>
    <t>Anleggsår:</t>
  </si>
  <si>
    <t>(evt antatt anleggsår)</t>
  </si>
  <si>
    <t>Ledninger:</t>
  </si>
  <si>
    <t>(innvendig bunn OV-SP-AF)</t>
  </si>
  <si>
    <t>Nr</t>
  </si>
  <si>
    <t>Dim</t>
  </si>
  <si>
    <t>Mat</t>
  </si>
  <si>
    <t>Kumskisse:</t>
  </si>
  <si>
    <t>(Trondheim kommunes normtegning for kum)</t>
  </si>
  <si>
    <t>Defekter:</t>
  </si>
  <si>
    <t>Lokk</t>
  </si>
  <si>
    <t>Ramme</t>
  </si>
  <si>
    <t>Tetningsband</t>
  </si>
  <si>
    <t>Justeringsring</t>
  </si>
  <si>
    <t>Støttering</t>
  </si>
  <si>
    <t>Kjekle</t>
  </si>
  <si>
    <t>Pakninger</t>
  </si>
  <si>
    <t>Kumring</t>
  </si>
  <si>
    <t>Kumring, bunn</t>
  </si>
  <si>
    <t>A</t>
  </si>
  <si>
    <t>B</t>
  </si>
  <si>
    <t xml:space="preserve">C </t>
  </si>
  <si>
    <t>D</t>
  </si>
  <si>
    <t>Dimensjon</t>
  </si>
  <si>
    <t>Q estimert</t>
  </si>
  <si>
    <t>Vanndybde</t>
  </si>
  <si>
    <t>Hastighet</t>
  </si>
  <si>
    <t>Behov for reparasjon</t>
  </si>
  <si>
    <t>Avløpsanlegg</t>
  </si>
  <si>
    <t>Avløpsledning</t>
  </si>
  <si>
    <t>Avløpsrenseanlegg</t>
  </si>
  <si>
    <t>Drensvann</t>
  </si>
  <si>
    <t>Flomvei</t>
  </si>
  <si>
    <t>Fellessystem</t>
  </si>
  <si>
    <t>Feilkobling</t>
  </si>
  <si>
    <t>Felleskum spillvann og overvann</t>
  </si>
  <si>
    <t>Fordrøyning</t>
  </si>
  <si>
    <t>Lekkasjevann</t>
  </si>
  <si>
    <t>Nedbørfelt</t>
  </si>
  <si>
    <t>Overløp</t>
  </si>
  <si>
    <t>Overvannsanlegg/-løsning</t>
  </si>
  <si>
    <t>Overvannshåndtering</t>
  </si>
  <si>
    <t>Overvannsledning</t>
  </si>
  <si>
    <t>Separatsystem</t>
  </si>
  <si>
    <t>Spillvannsledning</t>
  </si>
  <si>
    <t>Stikkledning</t>
  </si>
  <si>
    <t>Vannbehandllingsanlegg</t>
  </si>
  <si>
    <t>Vannføring</t>
  </si>
  <si>
    <t>Vannføringsmåler</t>
  </si>
  <si>
    <t xml:space="preserve"> </t>
  </si>
  <si>
    <t>Beregning av virkningsgraden til avløpsanlegget betyr at man beregner hvor stor andel av den produserte forurensningsmengden som kommer fram til avløpsrenseanlegget.</t>
  </si>
  <si>
    <t>Alt rennende (og nær stillestående) vann: Innsjøer, bekker, elver, grunnvann og våtmarker, primært med vanntilførsel hele året.</t>
  </si>
  <si>
    <t>Anlegg for transport og behandling av avløpsvann. Avløpsanlegg består av transportsystem og renseanlegg for spillvann (sanitært og industrielt), overvann og drensvann,inkludert pumpestasjoner, septiktanker/slamavskillere, overløp, minirenseanlegg, sandfang, drenering, utslippsarrangementer, åpne overvannsløsninger osv.</t>
  </si>
  <si>
    <t>Ledning som fører avløpsvann: spillvann, overvann og drensvann.</t>
  </si>
  <si>
    <t>Ledningsnett som skal håndtere spillvann, overvann og drensvann. Det skilles mellom separatsystem og fellessystem.</t>
  </si>
  <si>
    <t>Prosessanlegg for fjerning av forurensing fra avløpsvann.</t>
  </si>
  <si>
    <t>Vann som ledes bort fra området under terrengoverflaten.</t>
  </si>
  <si>
    <t>Avløpsledning som fører spillvann sammen med overvann og drensvann.</t>
  </si>
  <si>
    <t>Fellesledning / avløp felles-ledning</t>
  </si>
  <si>
    <t>Trase som avleder overvann til en resipient, naturlig eller planlagt.</t>
  </si>
  <si>
    <t>Avløpssystem bestående av fellesledninger.</t>
  </si>
  <si>
    <t>Uttrykket brukes mest på private stikkledninger som er koblet på feil kommunal ledning, eksempelvis at privat spillvannsledning er koblet på kommunal overvannsledning.</t>
  </si>
  <si>
    <t>Tiltak som forsinker avrenning gjennom oppsamling.</t>
  </si>
  <si>
    <t>Alt vann som befinner seg under bakkenivå der alle porer og sprekker i grunnen er fylt med vann (mettet sone)</t>
  </si>
  <si>
    <t>Uttrykk for at avløpsmengder er forutsigbare og at man enkelt er i stand til å måle og beregnde dem.</t>
  </si>
  <si>
    <t>Tilførsel av vann til spillvannsnettet (og/eller fellesavløpsnett) fra grunnen (og/eller i fellesavløpsnett) som ikke er spillvann, og som infiltreres via grunnen gjennom defekte rør, skjøter, tilkoblinger, kummer eller lignende. Infiltrasjon inkluderer ikke innlekking. Infiltrasjon trenger ikke være relatert til avløpsnett, generelt er infiltrasjon inntrenging av vann i porøse masser.</t>
  </si>
  <si>
    <t>Utlekking av produsert drikkevann fra vannledningsnettet.</t>
  </si>
  <si>
    <t>Areal som leder vann til et bestemt punkt.</t>
  </si>
  <si>
    <t>Omfatter ledningsanlegg, anlegg for infiltrasjon, fordrøyning, rensing osv. for overvann.</t>
  </si>
  <si>
    <t>Virkemidler og tiltak for å utnytte overvann som en ressurs og for å forebygge skade og ulempe som følge av overvann.</t>
  </si>
  <si>
    <t>Avløpsledning som fører overvann og drensvann.</t>
  </si>
  <si>
    <t>Avløpssystem bestående av separate spillvannsledninger og overvannsløsninger.</t>
  </si>
  <si>
    <t>Avløpsledning som fører spillvann.</t>
  </si>
  <si>
    <t>Forbindelsesledning mellom bygning og hovedavløpssystemet for området.</t>
  </si>
  <si>
    <t>Prosessanlegg for rensing av drikkevann</t>
  </si>
  <si>
    <t xml:space="preserve">Vannmengde pr tidsenhet, feks l/s </t>
  </si>
  <si>
    <t>Måleinstrument for måling av vannføring. Blir også omtalt som mengdemåler, vannmengdemåler.</t>
  </si>
  <si>
    <t xml:space="preserve">Vedlegg </t>
  </si>
  <si>
    <t>Tiltak - friskmelding</t>
  </si>
  <si>
    <t>C</t>
  </si>
  <si>
    <t>Godt Vann Drammensregionen/Sweco (2016). Avløp på avveie - veileder for etablering av felles metode for dokumentasjon av tap fra avløpsnettet.VEILEDER.</t>
  </si>
  <si>
    <t xml:space="preserve">Norsk Vann bulletin 2-2012: Fremmedvann og investeringskostnader (Nedland) https://issuu.com/norsk_vann/docs/norsk_vann_bulletin_2_12_web/30
 </t>
  </si>
  <si>
    <t>Rundskriv R-109/2014 fra Finansdepartementet om samfunnsøkonomiske analyser</t>
  </si>
  <si>
    <t>Litteratur /grunnlagsinformasjon</t>
  </si>
  <si>
    <t>Nåverdi/nåverdimetoden</t>
  </si>
  <si>
    <t>Nåverdimetoden er en metode som gjør det mulig å sammenligne og summere virkningene som oppstår i ulike år. Metoden går ut på å omregne de årlige nytte- og kostnadsvirkningene til en nåverdi. Nåverdien er kroneverdien i dag av samlede nytte- og kostnadsvirkninger som påløper i ulike perioder.</t>
  </si>
  <si>
    <t>TILSTANDSREGISTRERING</t>
  </si>
  <si>
    <t>Del</t>
  </si>
  <si>
    <t>Beskrivelse</t>
  </si>
  <si>
    <t>Defekt</t>
  </si>
  <si>
    <t>Type vannføring</t>
  </si>
  <si>
    <t>Tegn skisse med ID inn og ut (nr/bokstav)</t>
  </si>
  <si>
    <t>Dybde</t>
  </si>
  <si>
    <t>Eksempel; Mål rørdimensjoner, vanndybde, og kumdybde med tommestokk</t>
  </si>
  <si>
    <t>E</t>
  </si>
  <si>
    <t>F</t>
  </si>
  <si>
    <t>Alternativ figur, VA-mijøblad nr 2 Renovering av kum:</t>
  </si>
  <si>
    <t>1  betong</t>
  </si>
  <si>
    <t>2      forankring</t>
  </si>
  <si>
    <t>3      tettepakning mellom betong og nytt rør</t>
  </si>
  <si>
    <t>4      injisering</t>
  </si>
  <si>
    <t>5      kumrenne</t>
  </si>
  <si>
    <t>6      «betongstopp»</t>
  </si>
  <si>
    <t>Ingun Tryland m fl (2012) Vurdering av metoder for overvåking av hygienisk badevannskvalitet. Vann nr 02, 2012, s 194 – 206.</t>
  </si>
  <si>
    <t xml:space="preserve">Tone Høysæter (2009). Badevannskvalitet. Erfaring med bruk av EUs badevannsdirektiv. Miljø- og helsedagene, Årskonferanse i Tønsberg, 11 mai 2009. </t>
  </si>
  <si>
    <t>PE</t>
  </si>
  <si>
    <t>p, pe, PE</t>
  </si>
  <si>
    <t xml:space="preserve">PE = p + pe hvor: 
PE = Personenheter 
p = Bosatt befolkning innenfor rensedistriktet 
pe = Personekvivalenter fra erverv og industri. 
Dette betyr at vi kan definere spesifikke tall per p eller pr PE for som også inkluderer bidrag fra erverv og industri etc. Dette utgjør summen av p og pe og gir et vesentlig større tall enn p alene.
</t>
  </si>
  <si>
    <t>Lindholm, O., Bjerkholt, J. og Lien, O. 2012. «Fremmedvann i nordiske avløpsledningsnett». VANN nr. 1, 2012</t>
  </si>
  <si>
    <t xml:space="preserve">VA- miljøblad nr 123 - Fremmedvann i avløpsledninger http://www.va-blad.no/fremmedvann-i-avlopsledninger/ </t>
  </si>
  <si>
    <t>RENSEDISTRIKT</t>
  </si>
  <si>
    <t>AVLØPSSONER</t>
  </si>
  <si>
    <t>SYSTEMOVERSIKT</t>
  </si>
  <si>
    <t>Spesifikk forurensningsmengde og #pe</t>
  </si>
  <si>
    <t>Målestokk</t>
  </si>
  <si>
    <t>Målestokken angir hvor mye én lengdeenhet på kartet representerer i virkeligheten. Det vil si at detaljerte kart er tegnet i stor målestokk, mens oversiktskart er tegnet i liten målestokk (mest forminsket i forhold til virkeligheten).</t>
  </si>
  <si>
    <t>Tiltak og friskmelding</t>
  </si>
  <si>
    <t>Tabell 1: Tiltak og friskmelding - forurensingstap (SP --&gt; OV og resipient)</t>
  </si>
  <si>
    <t>Tiltak</t>
  </si>
  <si>
    <t>Friskmelding</t>
  </si>
  <si>
    <t>Utføre kontroll med fargetest og kamera</t>
  </si>
  <si>
    <t>Sanering/separering av stikkledninger</t>
  </si>
  <si>
    <t>Tabell 2: Tiltak og friskmelding -fremmedvann (I/I til SP)</t>
  </si>
  <si>
    <t xml:space="preserve">Tiltak </t>
  </si>
  <si>
    <t>Fjerne bekkelukkinger inn på AF- og SP-systemet</t>
  </si>
  <si>
    <t>Analysere pumpedata (mengde, overløp) før og etter tiltak, og overløpsdrift i felt/vannmengde. Befaring. Fargetesting av bekk.</t>
  </si>
  <si>
    <t>Tetting av utette ledninger og rørskjøter</t>
  </si>
  <si>
    <t>Oppretting av feilkoblinger OV-SP både private og kommunale ledninger.</t>
  </si>
  <si>
    <t>Utføre kontroll med fargetest og kamera.</t>
  </si>
  <si>
    <t>Rehabilitering av felleskummer for OV og SP, der overløp kan forekomme.</t>
  </si>
  <si>
    <t>Lett separering der ny OV-ledning legges nær overflate og veivann og takvann tilkobles dette</t>
  </si>
  <si>
    <t>Vannføringsmålinger i SP/AF-ledning før og etter tiltak.  Filming og fargetesting av alle tilkoblinger til nytt system.</t>
  </si>
  <si>
    <t>Trykkavløp</t>
  </si>
  <si>
    <t>Prøvetaking i gjenværende vann i OV-ledning, dette skal nå ikke ha spillvannstilførsel. Prøvene analyseres for valgte forurensningsparametre.</t>
  </si>
  <si>
    <t>Reduksjon i mengde overvann som tilføres ved lokal og naturlig håndtering av overvann.</t>
  </si>
  <si>
    <t>Kontrollere at fordrøyningstiltak ikke slipper på større mengde enn avtalt, og at det føres til OV ikke SP (fargetesting og kamera).</t>
  </si>
  <si>
    <t>Vannføringsmålinger i en avløpssone med videre oppfølging.</t>
  </si>
  <si>
    <t>Avdekking av svært små fremmedvannmengder – Sonen er friskmeldt, følges opp videre:</t>
  </si>
  <si>
    <t>Kontrollere alle nyanlegg med fargetest og kamera. Vannføringsmålinger gjentas etter noen år, og/eller hvis driftsdata (pumpet mengde/overløpsmengder) øker med en viss prosent fra friskmld. dato.</t>
  </si>
  <si>
    <t>Tette lekkasjer på vannledningsnettet</t>
  </si>
  <si>
    <t>For rene SP-ledninger:</t>
  </si>
  <si>
    <t>Hvis vannmengden reduseres slik at det går ut over selvrensing, må man spyle mer.</t>
  </si>
  <si>
    <t>H</t>
  </si>
  <si>
    <t>I</t>
  </si>
  <si>
    <t>Rehabilitering av utette kummer</t>
  </si>
  <si>
    <t>Kontroll med alle nyanlegg</t>
  </si>
  <si>
    <t>Kontroll med fargetest og kamera for å verifisere at det ikke er feilkoblinger</t>
  </si>
  <si>
    <t>Ulike Kart/illustrasjoner
Oversiktskart og avløpssonekart
Ledningsnettets alder
Materialer i ledningsnettet
Etc.</t>
  </si>
  <si>
    <t>G</t>
  </si>
  <si>
    <t>Forslag til skjema for tilstandsregistrering av kummer.</t>
  </si>
  <si>
    <t>Vannbalanse i avløpsnettet</t>
  </si>
  <si>
    <t>J</t>
  </si>
  <si>
    <t>K</t>
  </si>
  <si>
    <t>irene.holvik.johnsen@norconsult.com</t>
  </si>
  <si>
    <t>Bærekraft innen VA - Et bærekraftig vann- og avløpssystem skal tjene sitt formål samtidig som menneskers helse og miljø beskyttes, og ikke-fornybare ressurser forbrukes mest mulig akseptabelt i et langsiktig perspektiv. Hvis tjenestene skal stå seg miljømessig, økonomisk og sosialt over tid, kreves kontinuerlig tilpasning av tjenestene i et samfunn under stadig utvikling.</t>
  </si>
  <si>
    <t>Hydraulisk kontroll</t>
  </si>
  <si>
    <r>
      <t xml:space="preserve">Mengden infiltrasjon og innlekking, uten å skille hva kilden er. Se </t>
    </r>
    <r>
      <rPr>
        <i/>
        <sz val="11"/>
        <color theme="1"/>
        <rFont val="Calibri"/>
        <family val="2"/>
        <scheme val="minor"/>
      </rPr>
      <t>Fremmedvann</t>
    </r>
  </si>
  <si>
    <t>Bull-Berg m.fl: Ikke-prissatte virkninger i samfunnsøkonomisk analyse. Praksis og erfaringer i statlige investeringsprosjekter. Concept rapport Nr. 38</t>
  </si>
  <si>
    <t>Avløpssoner</t>
  </si>
  <si>
    <t>Eksempel på vannbalanse</t>
  </si>
  <si>
    <t>Kvantifisering av de ulike leddene:</t>
  </si>
  <si>
    <t>Eksempel, systemskisse:</t>
  </si>
  <si>
    <t>Sone 1</t>
  </si>
  <si>
    <t>PST 1</t>
  </si>
  <si>
    <t>Sone 2</t>
  </si>
  <si>
    <t>Sone 3</t>
  </si>
  <si>
    <t>PST 3</t>
  </si>
  <si>
    <t>Sone 4</t>
  </si>
  <si>
    <t>Sone 5</t>
  </si>
  <si>
    <t>PST2 -samle</t>
  </si>
  <si>
    <t>Sone 6</t>
  </si>
  <si>
    <t>Rense-</t>
  </si>
  <si>
    <t>anlegg</t>
  </si>
  <si>
    <t>Avløpssone</t>
  </si>
  <si>
    <t>Vannforbruk i sonen</t>
  </si>
  <si>
    <t>Sum</t>
  </si>
  <si>
    <t>Videreført mengde</t>
  </si>
  <si>
    <t>Fra sone</t>
  </si>
  <si>
    <t>Til sammen</t>
  </si>
  <si>
    <t>Antall PE</t>
  </si>
  <si>
    <t>(i sone)</t>
  </si>
  <si>
    <t>Tapt mengde</t>
  </si>
  <si>
    <t>(navn)</t>
  </si>
  <si>
    <t>Illustrasjon fra Norsk Vann Rapport 222/2017</t>
  </si>
  <si>
    <t xml:space="preserve">Det er viktig å registrere inn i VA- kartet hvilke ledningsstrekk og kummer som er friskmeldt, </t>
  </si>
  <si>
    <t>slik at man kan holde løpende oversikt over dette</t>
  </si>
  <si>
    <t xml:space="preserve">For å kunne vurdere effekten av et tiltak etter påvising av en feil, er det viktig å kunne kvantifisere </t>
  </si>
  <si>
    <t>i oppstartsfasen av arbeidet med feilsøk.</t>
  </si>
  <si>
    <t xml:space="preserve">utlekking/innlekking før og etter tiltaket. Sagt på en annen måte starter friskmeldingen </t>
  </si>
  <si>
    <t>Har man målinger kan forurensingstallene justeres etter disse</t>
  </si>
  <si>
    <t>Publikasjoner:</t>
  </si>
  <si>
    <t>Hydrauliske PE (SFT TA-525)</t>
  </si>
  <si>
    <t>Forurensningstall som kan benyttes per person når det gjelder spillvann fra husholdninger:</t>
  </si>
  <si>
    <t>Forurensningsparametere</t>
  </si>
  <si>
    <t>Spesifikk forurensnings-mengde (g/pe/døgn)</t>
  </si>
  <si>
    <t>Vannforbruk</t>
  </si>
  <si>
    <t>l pr PE/døgn</t>
  </si>
  <si>
    <t>Neste: til PST2 -samle</t>
  </si>
  <si>
    <t>Renseanlegg</t>
  </si>
  <si>
    <t>x</t>
  </si>
  <si>
    <t>Sett inn spesifikt vannforbruk:</t>
  </si>
  <si>
    <t>Andel tap (faktor)</t>
  </si>
  <si>
    <t>Andel fremmedvann (faktor) pr sone</t>
  </si>
  <si>
    <t>=sone 3+4</t>
  </si>
  <si>
    <t>=sone 3+ 4+5</t>
  </si>
  <si>
    <t xml:space="preserve">= alt fra PST2 + sone 6 </t>
  </si>
  <si>
    <t>Systemoversikt</t>
  </si>
  <si>
    <t>Temakart ledningsdimensjoner</t>
  </si>
  <si>
    <t>Temakart ledningsmaterialer</t>
  </si>
  <si>
    <t>Temakart ledningsalder</t>
  </si>
  <si>
    <t>Temakart høydedata</t>
  </si>
  <si>
    <t>Illustrasjoner:</t>
  </si>
  <si>
    <t>RØRDIMENSJONER</t>
  </si>
  <si>
    <t>ALDER LEDNINGSNETT</t>
  </si>
  <si>
    <t>HØYDER LEDNINGSNETT</t>
  </si>
  <si>
    <t>LEDNINGSMATERIALER</t>
  </si>
  <si>
    <t xml:space="preserve">Mål hastighet med propell, løv som kastes på overflaten (hvor lang tid bruker den gjennom renneløpet) 
</t>
  </si>
  <si>
    <t>eller visuell vurdering "høy-lav".</t>
  </si>
  <si>
    <t>Registrering av kumtilstand</t>
  </si>
  <si>
    <t xml:space="preserve">Et representativt antall kummer bør inspiseres for å identifisere problemer, i områder der det feks. </t>
  </si>
  <si>
    <t>er antatt større mengder fremmedvann.</t>
  </si>
  <si>
    <t xml:space="preserve">Det bør være såpass mange at man har god oversikt over tilstanden i alle deler av området. </t>
  </si>
  <si>
    <t>Det føres logg på materialteknisk tilstand og tegn på utettheter og innlekking i hver kum.</t>
  </si>
  <si>
    <t>Inspeksjon bør skje når grunnvannsstanden er relativt høy, for eksempel i perioden sent på våren eller sent på høsten.</t>
  </si>
  <si>
    <t>Inspeksjonen bør skje i de samme kummene både på tørrværsdager og regnværsdager og sammenlignes.</t>
  </si>
  <si>
    <t xml:space="preserve">Som et supplement til inspeksjon kan man benytte nivåmålere inne i kummer. </t>
  </si>
  <si>
    <t xml:space="preserve">Slikt utstyr kan sende et signal når vannstanden overstiger et angitt nivå. </t>
  </si>
  <si>
    <t>Alternativt kan man manuelt måle vannivå i målerenne i kum ved nedbørtilfelle.</t>
  </si>
  <si>
    <t>Dette gjøres med tommestokk, måler fra et fastmerke og til bunn, og fra fastmerket til vannoverflaten.</t>
  </si>
  <si>
    <t>Differansen er vanndybden -måling av vanndybde direkte vil forstyrre vannoverflaten, slik at rett avlesing ikke blir mulig</t>
  </si>
  <si>
    <t>Produsert fosfor</t>
  </si>
  <si>
    <t>(l/PE*d)</t>
  </si>
  <si>
    <t>(mg/l)</t>
  </si>
  <si>
    <t>Sanering av felleskummer for SP og OV med åpne renneløp</t>
  </si>
  <si>
    <t>Det blir i det følgende vist to ulike måter å beregne fremmedvann (fremmedvannsandel) basert på fosforkonsentrasjon.</t>
  </si>
  <si>
    <t>Først, som metode 1 benyttes metode utarbeidet av Lasse Vråle</t>
  </si>
  <si>
    <t>Denne er basert på avløpsvannets fortynningsgrad (måle fremmedvann i prosent av avløpsvann ut fra boligene)</t>
  </si>
  <si>
    <t>INNLEDNING</t>
  </si>
  <si>
    <t>METODE 1</t>
  </si>
  <si>
    <t>Det er i begge metoder viktig å skille mellom begrepene p, pe og PE (se ordlisten)</t>
  </si>
  <si>
    <t>For beregning av fortynningsgrad og % fremmedvannsmengde kan følgende benyttes:</t>
  </si>
  <si>
    <t>Tot-P</t>
  </si>
  <si>
    <t xml:space="preserve">KOF </t>
  </si>
  <si>
    <t>420 mg/l</t>
  </si>
  <si>
    <t>Tot-N</t>
  </si>
  <si>
    <t>14 mg P/l</t>
  </si>
  <si>
    <t>66 mg N/l</t>
  </si>
  <si>
    <t>(bare denne benyttes videre)</t>
  </si>
  <si>
    <t>C1= konsentrasjon i ufortynnet spillvann i husholdning</t>
  </si>
  <si>
    <t>C2= konsentrasjon inn på renseanlegg</t>
  </si>
  <si>
    <t>Tot-P er den parameteren som påvirkes minst av fremmedvann med unntagelse av områder som tar inn marin leire.</t>
  </si>
  <si>
    <t>METODE 2</t>
  </si>
  <si>
    <t>for å se andelen fosfor som stammer fra spillvann.</t>
  </si>
  <si>
    <t>Total fosfor mg P/l</t>
  </si>
  <si>
    <t>Spesifikk vann-mengde inn i ARA l/PE.d</t>
  </si>
  <si>
    <t>Fremmedvann-påvirkning</t>
  </si>
  <si>
    <t>ca 14</t>
  </si>
  <si>
    <t>14-10</t>
  </si>
  <si>
    <t>10-7</t>
  </si>
  <si>
    <t>P kons. Inn til ARA mg P/l (fratrukket "naturlig" P, det som ikke stammer fra spillvann</t>
  </si>
  <si>
    <t>P-kons</t>
  </si>
  <si>
    <t>Fremmedvann i % av ufortynnet spillvann</t>
  </si>
  <si>
    <t>C1 = 14 mg P/l</t>
  </si>
  <si>
    <t>% fremmedvann</t>
  </si>
  <si>
    <t>7-4</t>
  </si>
  <si>
    <t>4-2</t>
  </si>
  <si>
    <t>Fortynnings-grad (ca min.)</t>
  </si>
  <si>
    <t>Fortynnings-grad (ca max)</t>
  </si>
  <si>
    <t>140-200</t>
  </si>
  <si>
    <t>200-280</t>
  </si>
  <si>
    <t>280-500</t>
  </si>
  <si>
    <t>500-1000</t>
  </si>
  <si>
    <t>Ingen</t>
  </si>
  <si>
    <t>Liten</t>
  </si>
  <si>
    <t>Moderat</t>
  </si>
  <si>
    <t>Stor</t>
  </si>
  <si>
    <t>Svært stor</t>
  </si>
  <si>
    <t>Her blir fremmedvannsprosent fremstilt i % fremmedvann i forhold til vannmengde inn på renseanlegget (som ikke kan bli over 100 %)</t>
  </si>
  <si>
    <t>% fremmed-vann (min)</t>
  </si>
  <si>
    <t>% fremmed-vann (max)</t>
  </si>
  <si>
    <r>
      <t>Q</t>
    </r>
    <r>
      <rPr>
        <vertAlign val="subscript"/>
        <sz val="11"/>
        <color theme="1"/>
        <rFont val="Calibri"/>
        <family val="2"/>
        <scheme val="minor"/>
      </rPr>
      <t xml:space="preserve">ap </t>
    </r>
    <r>
      <rPr>
        <sz val="11"/>
        <color theme="1"/>
        <rFont val="Calibri"/>
        <family val="2"/>
        <scheme val="minor"/>
      </rPr>
      <t>=</t>
    </r>
  </si>
  <si>
    <r>
      <t>P</t>
    </r>
    <r>
      <rPr>
        <vertAlign val="subscript"/>
        <sz val="11"/>
        <color theme="1"/>
        <rFont val="Calibri"/>
        <family val="2"/>
        <scheme val="minor"/>
      </rPr>
      <t>Pd</t>
    </r>
    <r>
      <rPr>
        <sz val="11"/>
        <color theme="1"/>
        <rFont val="Calibri"/>
        <family val="2"/>
        <scheme val="minor"/>
      </rPr>
      <t xml:space="preserve"> =</t>
    </r>
  </si>
  <si>
    <t>mg/p døgn</t>
  </si>
  <si>
    <t>ci =</t>
  </si>
  <si>
    <t>mg/l</t>
  </si>
  <si>
    <t>FV=</t>
  </si>
  <si>
    <t>%</t>
  </si>
  <si>
    <t>100 l/pe*d</t>
  </si>
  <si>
    <t>Sanitært spillvann, industrielt spillvann, overvann og drensvann.</t>
  </si>
  <si>
    <t>Kum der både spillvannsledningen ov overvannsledningen renner  gjennom kummen, gjerne åpent. Fungerer da i realiteten som et overløp.</t>
  </si>
  <si>
    <t>Alt vann som blir tilført avløpsnettet (både SP og AF-systemer) og avløpsrenseanlegg som ikke er spillvann fra forbrukere eller næringsvirksomhet. Inkludert overvann. Summen av innlekking og infiltrasjon, uten å nødvendigvis skille hva som er kilden.</t>
  </si>
  <si>
    <t>Målinger (vannmengder, vannkvalitet) som blir utført i en tidsavgrenset periode. For vannføringsmålinger som oftest med mobilt måleutstyr/instrumentering som kan flyttes rundt. Det benyttes når man har behov for mer data enn hva den permanente instrumentering kan gi.</t>
  </si>
  <si>
    <t>Infiltrasjon til overvannsledninger fra spillvannsledninger pga utlekking. Evt til spillvannsledninger fra overvannsledninger (mer sjeldent, da må spillvannsledningen ligge nederst i en felles grøft.</t>
  </si>
  <si>
    <r>
      <t xml:space="preserve">Overløpets funksjon er at når tilført vannmengde overstiger kapasiteten nedstrøms blir en del av vannmengden før til en avlastningsledning (overløpsledning) som normalt fører overløpsvannet til nærmeste resipient. Driftsoverløp/regnvannsoverløp og nødoverløp er typene de skilles mellom. Driftsoverløpet er først og fremst avløpssystemets sikkerhetsventil som skal hindre overbelastning av avløpsanlegget ved kraftig nedbør eller snøsmelting. Nødoverløpet benyttes for å hindre overbelastning og oversvømmelser ved driftsforstyrrelser som feks strømstans, pumpehavari, kloakkstopp eller anleggsstopp på et avløpsrenseanlegg. Kan også tre i funksjon ved ekstreme nedbørmengder. Nødoverløp skal ikke være en del av den normale driften, men er en sikkerhetsventil ved spesielle forhold. </t>
    </r>
    <r>
      <rPr>
        <i/>
        <sz val="11"/>
        <color theme="1"/>
        <rFont val="Calibri"/>
        <family val="2"/>
        <scheme val="minor"/>
      </rPr>
      <t>Hvis overløpet ikke har en entydig nødfunksjon (eks. ved utfall av strøm til en pumpestasjon), er det et driftsoverløp</t>
    </r>
  </si>
  <si>
    <t xml:space="preserve">Personenhet. Spesifikk belastning eller forbruk pr person med hensyn til vannvolum og/eller forurensningsmengde pr døgn (BOF, fosfor eller nitrogen). Benyttes  for omregning av beslastninger fra sykehus, restauranter etc. til ekvivalent befolkningsmengde. 
For spillvann fra husholdninger kan en regne med 130-150 liter forbruk pr pe pr døgn, og følgende spesifikke forurensningsmengder:
Biokjemisk oksygenforbruk (BOF5) 60 g/pe·d
Kjemisk oksygenforbruk (KOF) 120 g/pe·d
Fosfor (P) 1,8 g/pe·d
Nitrogen (N) 12 g/pe·d
Suspendert stoff (SS) 70 g/pe·d
</t>
  </si>
  <si>
    <t>Tilrenningsområde til et enkelt avløpsrenseanlegg.</t>
  </si>
  <si>
    <t>Avløpsvann fra husholdninger, næringsvirksomhet og offentlig virksomhet. Inkluderer gråvann, svartvann og industrivann, men ikke overvann</t>
  </si>
  <si>
    <t>Kart som er utarbeidet for å belyse et bestemt tema innenfor et gitt geografisk område. Det tematiske kartet viser som regel bare informasjon om ett eller et fåtall emner. Eksempler på temakart: Hvor er det utført rørinspeksjoner, hvilke ledninger utføres det ofte rensk/spyling på, i hvilke områder/ledninger har en hatt mange tilstoppinger på avløpsnettet?</t>
  </si>
  <si>
    <t>Z(høyde)</t>
  </si>
  <si>
    <t>Kvalitet innmåling:</t>
  </si>
  <si>
    <t>Nedmål</t>
  </si>
  <si>
    <t>Kummateriale:</t>
  </si>
  <si>
    <r>
      <t>Og dette gjelder i høy grad i Vannområde Øyeren. Derfor må det ved målinger til innløp til renseanlegg måle både Tot-P og PO</t>
    </r>
    <r>
      <rPr>
        <sz val="9"/>
        <color theme="1"/>
        <rFont val="Calibri"/>
        <family val="2"/>
        <scheme val="minor"/>
      </rPr>
      <t>4</t>
    </r>
    <r>
      <rPr>
        <sz val="11"/>
        <color theme="1"/>
        <rFont val="Calibri"/>
        <family val="2"/>
        <scheme val="minor"/>
      </rPr>
      <t>-P</t>
    </r>
  </si>
  <si>
    <t>Oppretting av feilkoblinger SP og OV, både private og kommunale ledninger.</t>
  </si>
  <si>
    <t>Jevnlig inspeksjon for å påse at det ikke forekommer krysslekkasjer.</t>
  </si>
  <si>
    <t>Trykkprøving av avløpsrør etter, evt. røyktest i rør dersom det ligger i permeable masser.</t>
  </si>
  <si>
    <t>Tetthetsprøving, samt jevnlige inspeksjoner for å se at det ikke lekker inn.</t>
  </si>
  <si>
    <t>Sørge for god dimensjonering av blindlokk, tetthetsprøve rørene. Jevnlig inspeksjon av kummer.</t>
  </si>
  <si>
    <t>Vannføringsmålinger i tilhørende avløpsledning bør vise jevnt mindre vannføring og/eller vannprøver av avløpsvannet bør ha høyere konsentrasjon av fosfor.</t>
  </si>
  <si>
    <t>Saneringsplan med gjennomføring for sanering/separering av stikkledninger</t>
  </si>
  <si>
    <t>Utføre kontroll med fargetest og kamera. Foreta bakterieundersøkelser i OV og resipient jevnlig for å sjekke for fekal forurensing.</t>
  </si>
  <si>
    <t xml:space="preserve">Deretter metode 2, som er beregninger som foretatt av Oddvar Lindholm (bl.a. dokumentert i artikkelen </t>
  </si>
  <si>
    <t>Store fremmedvannmengder i norske avløpsrenseanlegg, Vann nr 1, 2011", Lindholm og Bjerkholt)</t>
  </si>
  <si>
    <t>(da er man avhengig av å velge en spesifikk forurensingsproduksjon og tilsvarende spesifikk vannproduksjon)</t>
  </si>
  <si>
    <t>Fremmedvann %</t>
  </si>
  <si>
    <t>P-kons. Innløp mg/l</t>
  </si>
  <si>
    <t>Tabell A</t>
  </si>
  <si>
    <t>Tabell B</t>
  </si>
  <si>
    <t>l/p døgn</t>
  </si>
  <si>
    <t>Mengde produsert avløpsvann per person og døgn må velges, eksempel:</t>
  </si>
  <si>
    <t>200 l/pe*d</t>
  </si>
  <si>
    <t>Fremmedvannsmengde (%-andel) med vannforbruk A og B:</t>
  </si>
  <si>
    <t>12-14</t>
  </si>
  <si>
    <t>P-konsentrasjon spillvann</t>
  </si>
  <si>
    <t>Generelle tall som kan benyttes for spillvann:</t>
  </si>
  <si>
    <t>1.6-1.8</t>
  </si>
  <si>
    <t>100-200 (150)</t>
  </si>
  <si>
    <t>Utløp fra vannbehandlingsanlegg til drikkevannsnettet måles.</t>
  </si>
  <si>
    <t>Produsert drikkevann:</t>
  </si>
  <si>
    <t>m3/år</t>
  </si>
  <si>
    <t>Antall abonnenter</t>
  </si>
  <si>
    <t>l/PE*døgn</t>
  </si>
  <si>
    <t>Spesifikt (gj.sn.) døgnforbruk.</t>
  </si>
  <si>
    <t>Totalt forbruk</t>
  </si>
  <si>
    <t>Lekkasjemengde</t>
  </si>
  <si>
    <t>Lekkasjeandel</t>
  </si>
  <si>
    <t>l/s</t>
  </si>
  <si>
    <t>Målt avløpsvann til avløpsrenseanlegg:</t>
  </si>
  <si>
    <t>Beregnet fremmedvannmengde i renseanlegg (fra forbruk)</t>
  </si>
  <si>
    <t>(Dette sier ikke hvor mye som er gått i overløp)</t>
  </si>
  <si>
    <t>Har man måledata?</t>
  </si>
  <si>
    <t>Avrenning fra område(r) kan måles målekampanje (vannføringsmålinger)</t>
  </si>
  <si>
    <t>(Tall i tabellen er eksempler)</t>
  </si>
  <si>
    <t>Man kan skaffe seg større kunnskap om fremmedvann og innlekking via</t>
  </si>
  <si>
    <t>gjennomføring av målekampanje / prosjekter for å finne kilder til</t>
  </si>
  <si>
    <t>fremmedvann.</t>
  </si>
  <si>
    <t>Registreres overløpsmengder?</t>
  </si>
  <si>
    <t>Hvor registreres det:</t>
  </si>
  <si>
    <t>Hvordan registreres det:</t>
  </si>
  <si>
    <t>Eller "bare" driftstid?</t>
  </si>
  <si>
    <r>
      <t>Produsert vann (Q</t>
    </r>
    <r>
      <rPr>
        <b/>
        <vertAlign val="subscript"/>
        <sz val="11"/>
        <color theme="1"/>
        <rFont val="Calibri"/>
        <family val="2"/>
        <scheme val="minor"/>
      </rPr>
      <t>produsert</t>
    </r>
    <r>
      <rPr>
        <b/>
        <sz val="11"/>
        <color theme="1"/>
        <rFont val="Calibri"/>
        <family val="2"/>
        <scheme val="minor"/>
      </rPr>
      <t>), Forbruksvann (Q</t>
    </r>
    <r>
      <rPr>
        <b/>
        <vertAlign val="subscript"/>
        <sz val="11"/>
        <color theme="1"/>
        <rFont val="Calibri"/>
        <family val="2"/>
        <scheme val="minor"/>
      </rPr>
      <t>forbruk</t>
    </r>
    <r>
      <rPr>
        <b/>
        <sz val="11"/>
        <color theme="1"/>
        <rFont val="Calibri"/>
        <family val="2"/>
        <scheme val="minor"/>
      </rPr>
      <t>), Lekkasjevann (Q</t>
    </r>
    <r>
      <rPr>
        <b/>
        <vertAlign val="subscript"/>
        <sz val="11"/>
        <color theme="1"/>
        <rFont val="Calibri"/>
        <family val="2"/>
        <scheme val="minor"/>
      </rPr>
      <t>lekkasje</t>
    </r>
    <r>
      <rPr>
        <b/>
        <sz val="11"/>
        <color theme="1"/>
        <rFont val="Calibri"/>
        <family val="2"/>
        <scheme val="minor"/>
      </rPr>
      <t>), Spillvann fra forbruk (Q</t>
    </r>
    <r>
      <rPr>
        <b/>
        <vertAlign val="subscript"/>
        <sz val="11"/>
        <color theme="1"/>
        <rFont val="Calibri"/>
        <family val="2"/>
        <scheme val="minor"/>
      </rPr>
      <t>spillvann</t>
    </r>
    <r>
      <rPr>
        <b/>
        <sz val="11"/>
        <color theme="1"/>
        <rFont val="Calibri"/>
        <family val="2"/>
        <scheme val="minor"/>
      </rPr>
      <t xml:space="preserve">) </t>
    </r>
  </si>
  <si>
    <r>
      <t>Avløpsvann til rensing (Q</t>
    </r>
    <r>
      <rPr>
        <b/>
        <vertAlign val="subscript"/>
        <sz val="11"/>
        <color theme="1"/>
        <rFont val="Calibri"/>
        <family val="2"/>
        <scheme val="minor"/>
      </rPr>
      <t>rensing</t>
    </r>
    <r>
      <rPr>
        <b/>
        <sz val="11"/>
        <color theme="1"/>
        <rFont val="Calibri"/>
        <family val="2"/>
        <scheme val="minor"/>
      </rPr>
      <t>)</t>
    </r>
  </si>
  <si>
    <r>
      <t>Overvann tilført spillvannsnettet (Q</t>
    </r>
    <r>
      <rPr>
        <b/>
        <vertAlign val="subscript"/>
        <sz val="11"/>
        <color theme="1"/>
        <rFont val="Calibri"/>
        <family val="2"/>
        <scheme val="minor"/>
      </rPr>
      <t>overvann-spillvann</t>
    </r>
    <r>
      <rPr>
        <b/>
        <sz val="11"/>
        <color theme="1"/>
        <rFont val="Calibri"/>
        <family val="2"/>
        <scheme val="minor"/>
      </rPr>
      <t>)</t>
    </r>
  </si>
  <si>
    <r>
      <t>Øvrig fremmedvann tilført avløpsnettet (Q</t>
    </r>
    <r>
      <rPr>
        <b/>
        <vertAlign val="subscript"/>
        <sz val="11"/>
        <color theme="1"/>
        <rFont val="Calibri"/>
        <family val="2"/>
        <scheme val="minor"/>
      </rPr>
      <t>fremmedvann</t>
    </r>
    <r>
      <rPr>
        <b/>
        <sz val="11"/>
        <color theme="1"/>
        <rFont val="Calibri"/>
        <family val="2"/>
        <scheme val="minor"/>
      </rPr>
      <t>)</t>
    </r>
  </si>
  <si>
    <r>
      <t>Overløpsutslipp (Q</t>
    </r>
    <r>
      <rPr>
        <b/>
        <vertAlign val="subscript"/>
        <sz val="11"/>
        <color theme="1"/>
        <rFont val="Calibri"/>
        <family val="2"/>
        <scheme val="minor"/>
      </rPr>
      <t>overløp</t>
    </r>
    <r>
      <rPr>
        <b/>
        <sz val="11"/>
        <color theme="1"/>
        <rFont val="Calibri"/>
        <family val="2"/>
        <scheme val="minor"/>
      </rPr>
      <t>)</t>
    </r>
  </si>
  <si>
    <t>Vannføringsmålinger for å anslå fremmedvannsmengder i spillvannsnettet:</t>
  </si>
  <si>
    <t>* For hver målesone, finn antall PE og meter SP-ledning</t>
  </si>
  <si>
    <t>* Basert på antall PE kan en beregne teoretisk vannføring i tørrvær med ulike metoder.</t>
  </si>
  <si>
    <t>Eksempel:</t>
  </si>
  <si>
    <t>Teoretisk tørrværsavrenning med 1000 PE x 150 l/PE*døgn  =150 m3/døgn = 1.74 l/s</t>
  </si>
  <si>
    <t>Teoretisk nattvannføring i tørrvær med 1000 PE x 1 l/PE pr time =  0.28 l/s</t>
  </si>
  <si>
    <t>Sammenliging av de to teoretiske verdiene med de målte verdiene gjør det mulig</t>
  </si>
  <si>
    <t>å beregne den konstante innlekkingen i sonen.</t>
  </si>
  <si>
    <t>* Sammenlign vannføring målt ved  et nedbørtilfelle med vannføring målt i tørrvær for å beregne hvor</t>
  </si>
  <si>
    <t>mye  nedbøranvhengig fremmedvann som tilføres ved et bestemt nedbørtilfelle.</t>
  </si>
  <si>
    <t>* Deretter kan en beregne konstant innlekking og nedbøravhengig innlekking pr lengdeenhet spillvannsledning,</t>
  </si>
  <si>
    <t>dette for å sammenligne innlekkingsgrad i ulike avløpssoner.</t>
  </si>
  <si>
    <t>meter SP</t>
  </si>
  <si>
    <t>Konstant innlekking pr km</t>
  </si>
  <si>
    <t>Beregnet maks-innlekking (nedbøravhengig) ved byge xx.xx.2018:</t>
  </si>
  <si>
    <t>Nedbøravh. Maks innlekking pr km (l/s):</t>
  </si>
  <si>
    <t>* Basert på gjennomført målekampanje kan det utarbeides et kart som viser avløpssoner der det er mål svært my/mye/noe eller lite fremmedvann.</t>
  </si>
  <si>
    <r>
      <t>Spillvann fra forbruk (Q</t>
    </r>
    <r>
      <rPr>
        <vertAlign val="subscript"/>
        <sz val="11"/>
        <color theme="1"/>
        <rFont val="Calibri"/>
        <family val="2"/>
        <scheme val="minor"/>
      </rPr>
      <t>spillvann</t>
    </r>
    <r>
      <rPr>
        <sz val="11"/>
        <color theme="1"/>
        <rFont val="Calibri"/>
        <family val="2"/>
        <scheme val="minor"/>
      </rPr>
      <t>) settes lik forbruksvann (Q</t>
    </r>
    <r>
      <rPr>
        <vertAlign val="subscript"/>
        <sz val="11"/>
        <color theme="1"/>
        <rFont val="Calibri"/>
        <family val="2"/>
        <scheme val="minor"/>
      </rPr>
      <t>forbruk</t>
    </r>
    <r>
      <rPr>
        <sz val="11"/>
        <color theme="1"/>
        <rFont val="Calibri"/>
        <family val="2"/>
        <scheme val="minor"/>
      </rPr>
      <t>)</t>
    </r>
  </si>
  <si>
    <t>Andel fremmedvann (forbruk/renseanlegg)</t>
  </si>
  <si>
    <t xml:space="preserve">Når det gjelder drikkevann: I områder der det er mye vannlekkasjer, kan man undersøke nærmere om det lekker inn i spillvannsnettet. </t>
  </si>
  <si>
    <t>Som oftest vanskelig, man kan evt. anta at det gjelder en viss % av det utlekkende drikkevannet ( som overslag)</t>
  </si>
  <si>
    <t>Registreres det ved alle overløp, inkludert felleskummer for SP og OV?</t>
  </si>
  <si>
    <t>De viktigste overløpene (største mengder /lengst driftstid) må få mengdemåling)</t>
  </si>
  <si>
    <t>Ulike tabeller utarbeides, tilpasses det aktuelle områder, gjerne med basis i en systemskisse som vist i eksempel ovenfor.</t>
  </si>
  <si>
    <t>Beregnet konstant innlegkking (l/s)</t>
  </si>
  <si>
    <t>( l/s, m3/år)</t>
  </si>
  <si>
    <t xml:space="preserve">De har målt fremmedvann som en prosentandel av innløpsvannet til renseanlegg </t>
  </si>
  <si>
    <t>(g P/PE*d)</t>
  </si>
  <si>
    <t>Bergening av selvrens i selvfallsledninger etter tiltak som har redusert andelen fremmedvann</t>
  </si>
  <si>
    <r>
      <t>·</t>
    </r>
    <r>
      <rPr>
        <sz val="7"/>
        <color theme="1"/>
        <rFont val="Times New Roman"/>
        <family val="1"/>
      </rPr>
      <t xml:space="preserve">         </t>
    </r>
    <r>
      <rPr>
        <sz val="11"/>
        <color theme="1"/>
        <rFont val="Arial"/>
        <family val="2"/>
      </rPr>
      <t>Skjærspenning minst 2 N/m</t>
    </r>
    <r>
      <rPr>
        <vertAlign val="superscript"/>
        <sz val="11"/>
        <color theme="1"/>
        <rFont val="Arial"/>
        <family val="2"/>
      </rPr>
      <t xml:space="preserve">2 </t>
    </r>
    <r>
      <rPr>
        <sz val="11"/>
        <color theme="1"/>
        <rFont val="Arial"/>
        <family val="2"/>
      </rPr>
      <t>(SP-ledninger) eller 4 N/m</t>
    </r>
    <r>
      <rPr>
        <vertAlign val="superscript"/>
        <sz val="11"/>
        <color theme="1"/>
        <rFont val="Arial"/>
        <family val="2"/>
      </rPr>
      <t>2</t>
    </r>
    <r>
      <rPr>
        <sz val="11"/>
        <color theme="1"/>
        <rFont val="Arial"/>
        <family val="2"/>
      </rPr>
      <t xml:space="preserve"> (gjelder AF- og OV-ledninger)</t>
    </r>
  </si>
  <si>
    <r>
      <t>·</t>
    </r>
    <r>
      <rPr>
        <sz val="7"/>
        <color theme="1"/>
        <rFont val="Times New Roman"/>
        <family val="1"/>
      </rPr>
      <t xml:space="preserve">         </t>
    </r>
    <r>
      <rPr>
        <sz val="11"/>
        <color theme="1"/>
        <rFont val="Arial"/>
        <family val="2"/>
      </rPr>
      <t>Vannhastighet overstiger 0,7 m/s</t>
    </r>
  </si>
  <si>
    <r>
      <t>·</t>
    </r>
    <r>
      <rPr>
        <sz val="7"/>
        <color theme="1"/>
        <rFont val="Times New Roman"/>
        <family val="1"/>
      </rPr>
      <t xml:space="preserve">         </t>
    </r>
    <r>
      <rPr>
        <sz val="11"/>
        <color theme="1"/>
        <rFont val="Arial"/>
        <family val="2"/>
      </rPr>
      <t>Beregnes fra teoretisk spillvannsproduksjon fra antall tilknyttede.</t>
    </r>
  </si>
  <si>
    <t xml:space="preserve">Sjekke mulige selvrensingsproblemer ved å vurdere om det minst en gang per døgn alle dager i året, </t>
  </si>
  <si>
    <t>oppnås følgende:</t>
  </si>
  <si>
    <r>
      <t>·</t>
    </r>
    <r>
      <rPr>
        <sz val="7"/>
        <color theme="1"/>
        <rFont val="Times New Roman"/>
        <family val="1"/>
      </rPr>
      <t xml:space="preserve">         </t>
    </r>
    <r>
      <rPr>
        <sz val="11"/>
        <color theme="1"/>
        <rFont val="Arial"/>
        <family val="2"/>
      </rPr>
      <t xml:space="preserve">For OV-ledninger og for SP-ledninger som fremdeles fører en del fremmedvann bør </t>
    </r>
  </si>
  <si>
    <t xml:space="preserve">       vannføringsmålinger ligge til grunn (tørrvær, regnvær)</t>
  </si>
  <si>
    <t xml:space="preserve"> på avløpsnettet, er viktig dersom man har ledninger som ligger med mindre enn 1%, eller dersom det er </t>
  </si>
  <si>
    <t>svanker på ledningene.</t>
  </si>
  <si>
    <t>Eksempel separering</t>
  </si>
  <si>
    <t>Selvrens</t>
  </si>
  <si>
    <t xml:space="preserve">Eksempel på lett separering / delvis separering for AF-ledning, eller for "delvis fungerende" </t>
  </si>
  <si>
    <t xml:space="preserve">separatsystem. Ny OV-ledning legges grunnere enn eksisterende system og overvann og drensvann (som </t>
  </si>
  <si>
    <t>ikke ligger for dypt) kobles til denne.</t>
  </si>
  <si>
    <t>Se eget vedlegg (pdf)</t>
  </si>
  <si>
    <t>Målinger og tolking av måledata</t>
  </si>
  <si>
    <t>Antall PE tilknyttet</t>
  </si>
  <si>
    <t>Maks døgnfaktor teoretisk basert på antall PE</t>
  </si>
  <si>
    <t>* Vintermånedene kan ses bort fra ved vurdering av regnpåvirkning</t>
  </si>
  <si>
    <t>* Døgnfaktor høyere enn teoretisk indikerer nedbørpåvirkning/grunnvann. Lave tall indikerer utlekking</t>
  </si>
  <si>
    <t>Kartlegging av fremmedvann i pumpestasjoner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</si>
</sst>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9" x14ac:knownFonts="1">
    <font>
      <sz val="11"/>
      <color theme="1"/>
      <name val="Calibri"/>
      <family val="2"/>
      <scheme val="minor"/>
    </font>
    <font>
      <u/>
      <sz val="11"/>
      <color theme="10"/>
      <name val="Calibri"/>
      <family val="2"/>
      <scheme val="minor"/>
    </font>
    <font>
      <sz val="10"/>
      <color theme="1"/>
      <name val="Arial"/>
      <family val="2"/>
    </font>
    <font>
      <i/>
      <sz val="9"/>
      <color rgb="FF5B6064"/>
      <name val="Arial"/>
      <family val="2"/>
    </font>
    <font>
      <vertAlign val="subscript"/>
      <sz val="10"/>
      <color theme="1"/>
      <name val="Arial"/>
      <family val="2"/>
    </font>
    <font>
      <b/>
      <sz val="9"/>
      <color rgb="FFFFFFFF"/>
      <name val="Arial"/>
      <family val="2"/>
    </font>
    <font>
      <sz val="10"/>
      <color theme="1"/>
      <name val="Wingdings"/>
      <charset val="2"/>
    </font>
    <font>
      <sz val="7"/>
      <color theme="1"/>
      <name val="Times New Roman"/>
      <family val="1"/>
    </font>
    <font>
      <sz val="10"/>
      <color theme="1"/>
      <name val="Symbol"/>
      <family val="1"/>
      <charset val="2"/>
    </font>
    <font>
      <sz val="10"/>
      <color theme="1"/>
      <name val="Courier New"/>
      <family val="3"/>
    </font>
    <font>
      <b/>
      <sz val="12"/>
      <color rgb="FF5B6064"/>
      <name val="Arial"/>
      <family val="2"/>
    </font>
    <font>
      <vertAlign val="superscript"/>
      <sz val="11"/>
      <color theme="1"/>
      <name val="Calibri"/>
      <family val="2"/>
      <scheme val="minor"/>
    </font>
    <font>
      <sz val="11"/>
      <color theme="1"/>
      <name val="Symbol"/>
      <family val="1"/>
      <charset val="2"/>
    </font>
    <font>
      <b/>
      <sz val="11"/>
      <color theme="1"/>
      <name val="Calibri"/>
      <family val="2"/>
      <scheme val="minor"/>
    </font>
    <font>
      <sz val="11"/>
      <color theme="1"/>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11"/>
      <name val="Calibri"/>
      <family val="2"/>
      <scheme val="minor"/>
    </font>
    <font>
      <sz val="11"/>
      <color rgb="FF333333"/>
      <name val="Arial"/>
      <family val="2"/>
    </font>
    <font>
      <sz val="11"/>
      <color rgb="FF222222"/>
      <name val="Calibri"/>
      <family val="2"/>
      <scheme val="minor"/>
    </font>
    <font>
      <b/>
      <sz val="14"/>
      <color rgb="FF5B6064"/>
      <name val="Arial"/>
      <family val="2"/>
    </font>
    <font>
      <i/>
      <sz val="11"/>
      <color theme="1"/>
      <name val="Calibri"/>
      <family val="2"/>
      <scheme val="minor"/>
    </font>
    <font>
      <sz val="9"/>
      <color indexed="81"/>
      <name val="Tahoma"/>
      <charset val="1"/>
    </font>
    <font>
      <b/>
      <sz val="9"/>
      <color indexed="81"/>
      <name val="Tahoma"/>
      <charset val="1"/>
    </font>
    <font>
      <b/>
      <sz val="14"/>
      <color theme="1"/>
      <name val="Calibri"/>
      <family val="2"/>
      <scheme val="minor"/>
    </font>
    <font>
      <b/>
      <sz val="10"/>
      <color theme="1"/>
      <name val="Arial"/>
      <family val="2"/>
    </font>
    <font>
      <b/>
      <i/>
      <u/>
      <sz val="9"/>
      <color theme="1"/>
      <name val="Calibri"/>
      <family val="2"/>
      <scheme val="minor"/>
    </font>
    <font>
      <b/>
      <sz val="9"/>
      <color theme="1"/>
      <name val="Calibri"/>
      <family val="2"/>
      <scheme val="minor"/>
    </font>
    <font>
      <b/>
      <sz val="16"/>
      <color theme="1"/>
      <name val="Calibri"/>
      <family val="2"/>
      <scheme val="minor"/>
    </font>
    <font>
      <i/>
      <sz val="9"/>
      <color theme="1" tint="0.34998626667073579"/>
      <name val="Calibri"/>
      <family val="2"/>
      <scheme val="minor"/>
    </font>
    <font>
      <vertAlign val="subscript"/>
      <sz val="11"/>
      <color theme="1"/>
      <name val="Calibri"/>
      <family val="2"/>
      <scheme val="minor"/>
    </font>
    <font>
      <sz val="11"/>
      <color theme="0" tint="-0.14999847407452621"/>
      <name val="Calibri"/>
      <family val="2"/>
      <scheme val="minor"/>
    </font>
    <font>
      <i/>
      <sz val="9"/>
      <color theme="1"/>
      <name val="Calibri"/>
      <family val="2"/>
      <scheme val="minor"/>
    </font>
    <font>
      <i/>
      <sz val="9"/>
      <color theme="1"/>
      <name val="Arial"/>
      <family val="2"/>
    </font>
    <font>
      <i/>
      <sz val="10"/>
      <color theme="1"/>
      <name val="Arial"/>
      <family val="2"/>
    </font>
    <font>
      <b/>
      <vertAlign val="subscript"/>
      <sz val="11"/>
      <color theme="1"/>
      <name val="Calibri"/>
      <family val="2"/>
      <scheme val="minor"/>
    </font>
    <font>
      <sz val="11"/>
      <color theme="1"/>
      <name val="Arial"/>
      <family val="2"/>
    </font>
    <font>
      <vertAlign val="superscript"/>
      <sz val="11"/>
      <color theme="1"/>
      <name val="Arial"/>
      <family val="2"/>
    </font>
  </fonts>
  <fills count="11">
    <fill>
      <patternFill patternType="none"/>
    </fill>
    <fill>
      <patternFill patternType="gray125"/>
    </fill>
    <fill>
      <patternFill patternType="solid">
        <fgColor rgb="FF00ABBD"/>
        <bgColor indexed="64"/>
      </patternFill>
    </fill>
    <fill>
      <patternFill patternType="solid">
        <fgColor rgb="FFF2F2F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6"/>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style="thin">
        <color auto="1"/>
      </right>
      <top/>
      <bottom/>
      <diagonal/>
    </border>
    <border>
      <left style="thin">
        <color auto="1"/>
      </left>
      <right style="thin">
        <color auto="1"/>
      </right>
      <top/>
      <bottom/>
      <diagonal/>
    </border>
    <border>
      <left style="thin">
        <color auto="1"/>
      </left>
      <right style="thick">
        <color auto="1"/>
      </right>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rgb="FFFFFFFF"/>
      </right>
      <top/>
      <bottom/>
      <diagonal/>
    </border>
    <border>
      <left style="thick">
        <color rgb="FFFFFFFF"/>
      </left>
      <right style="thick">
        <color rgb="FFFFFFFF"/>
      </right>
      <top style="thick">
        <color rgb="FFFFFFF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s>
  <cellStyleXfs count="3">
    <xf numFmtId="0" fontId="0" fillId="0" borderId="0"/>
    <xf numFmtId="0" fontId="1" fillId="0" borderId="0" applyNumberFormat="0" applyFill="0" applyBorder="0" applyAlignment="0" applyProtection="0"/>
    <xf numFmtId="9" fontId="14" fillId="0" borderId="0" applyFont="0" applyFill="0" applyBorder="0" applyAlignment="0" applyProtection="0"/>
  </cellStyleXfs>
  <cellXfs count="157">
    <xf numFmtId="0" fontId="0" fillId="0" borderId="0" xfId="0"/>
    <xf numFmtId="0" fontId="0" fillId="0" borderId="0" xfId="0" applyAlignment="1">
      <alignment wrapText="1"/>
    </xf>
    <xf numFmtId="0" fontId="0" fillId="0" borderId="0" xfId="0" applyAlignment="1">
      <alignment horizontal="left"/>
    </xf>
    <xf numFmtId="0" fontId="2" fillId="0" borderId="0" xfId="0" applyFont="1" applyAlignment="1">
      <alignment vertical="center"/>
    </xf>
    <xf numFmtId="0" fontId="3" fillId="0" borderId="0" xfId="0" applyFont="1" applyAlignment="1">
      <alignment vertical="center"/>
    </xf>
    <xf numFmtId="0" fontId="2" fillId="0" borderId="1" xfId="0" applyFont="1" applyBorder="1" applyAlignment="1">
      <alignment horizontal="left" vertical="center" wrapText="1"/>
    </xf>
    <xf numFmtId="0" fontId="5" fillId="2" borderId="2" xfId="0" applyFont="1" applyFill="1" applyBorder="1" applyAlignment="1">
      <alignment horizontal="left" vertical="top" wrapText="1"/>
    </xf>
    <xf numFmtId="0" fontId="5" fillId="2" borderId="3" xfId="0" applyFont="1" applyFill="1" applyBorder="1" applyAlignment="1">
      <alignment horizontal="left" vertical="top" wrapText="1"/>
    </xf>
    <xf numFmtId="0" fontId="2" fillId="3" borderId="4" xfId="0" applyFont="1" applyFill="1" applyBorder="1" applyAlignment="1">
      <alignment horizontal="left" vertical="top" wrapText="1"/>
    </xf>
    <xf numFmtId="0" fontId="2" fillId="3" borderId="5" xfId="0" applyFont="1" applyFill="1" applyBorder="1" applyAlignment="1">
      <alignment horizontal="left" vertical="top" wrapText="1"/>
    </xf>
    <xf numFmtId="0" fontId="6" fillId="0" borderId="0" xfId="0" applyFont="1" applyAlignment="1">
      <alignment horizontal="left" vertical="center" indent="5"/>
    </xf>
    <xf numFmtId="0" fontId="8" fillId="0" borderId="0" xfId="0" applyFont="1" applyAlignment="1">
      <alignment horizontal="left" vertical="center" indent="5"/>
    </xf>
    <xf numFmtId="0" fontId="9" fillId="0" borderId="0" xfId="0" applyFont="1" applyAlignment="1">
      <alignment horizontal="left" vertical="center" indent="10"/>
    </xf>
    <xf numFmtId="0" fontId="2" fillId="0" borderId="0" xfId="0" applyFont="1" applyAlignment="1">
      <alignment horizontal="left" vertical="center" indent="2"/>
    </xf>
    <xf numFmtId="0" fontId="1" fillId="0" borderId="0" xfId="1"/>
    <xf numFmtId="0" fontId="2" fillId="0" borderId="0" xfId="0" applyFont="1"/>
    <xf numFmtId="0" fontId="10" fillId="0" borderId="0" xfId="0" applyFont="1" applyAlignment="1">
      <alignment horizontal="left" vertical="center" wrapText="1"/>
    </xf>
    <xf numFmtId="0" fontId="2" fillId="0" borderId="0" xfId="0" applyFont="1" applyAlignment="1">
      <alignment vertical="center" wrapText="1"/>
    </xf>
    <xf numFmtId="0" fontId="6" fillId="0" borderId="0" xfId="0" applyFont="1" applyAlignment="1">
      <alignment horizontal="left" vertical="center" wrapText="1"/>
    </xf>
    <xf numFmtId="0" fontId="0" fillId="0" borderId="9" xfId="0" applyBorder="1"/>
    <xf numFmtId="0" fontId="0" fillId="0" borderId="10" xfId="0" applyBorder="1"/>
    <xf numFmtId="0" fontId="0" fillId="0" borderId="11" xfId="0" applyBorder="1"/>
    <xf numFmtId="0" fontId="0" fillId="0" borderId="10" xfId="0" quotePrefix="1" applyBorder="1"/>
    <xf numFmtId="0" fontId="12" fillId="0" borderId="10" xfId="0" applyFont="1" applyBorder="1"/>
    <xf numFmtId="0" fontId="0" fillId="0" borderId="12" xfId="0" applyFill="1" applyBorder="1"/>
    <xf numFmtId="0" fontId="0" fillId="0" borderId="13" xfId="0" applyFill="1" applyBorder="1"/>
    <xf numFmtId="0" fontId="0" fillId="0" borderId="14" xfId="0" applyFill="1" applyBorder="1"/>
    <xf numFmtId="0" fontId="0" fillId="0" borderId="0" xfId="0" quotePrefix="1"/>
    <xf numFmtId="0" fontId="12" fillId="0" borderId="0" xfId="0" applyFont="1" applyBorder="1" applyAlignment="1">
      <alignment vertical="top"/>
    </xf>
    <xf numFmtId="0" fontId="0" fillId="0" borderId="0" xfId="0" applyAlignment="1">
      <alignment vertical="top"/>
    </xf>
    <xf numFmtId="0" fontId="13" fillId="0" borderId="0" xfId="0" applyFont="1"/>
    <xf numFmtId="0" fontId="0" fillId="0" borderId="0" xfId="0"/>
    <xf numFmtId="0" fontId="0" fillId="0" borderId="0" xfId="0" applyAlignment="1">
      <alignment wrapText="1"/>
    </xf>
    <xf numFmtId="0" fontId="2" fillId="0" borderId="0" xfId="0" applyFont="1" applyAlignment="1">
      <alignment vertical="top" wrapText="1"/>
    </xf>
    <xf numFmtId="0" fontId="0" fillId="0" borderId="0" xfId="0"/>
    <xf numFmtId="0" fontId="0" fillId="0" borderId="0" xfId="0" applyAlignment="1">
      <alignment wrapText="1"/>
    </xf>
    <xf numFmtId="0" fontId="10" fillId="0" borderId="0" xfId="0" applyFont="1" applyAlignment="1">
      <alignment horizontal="left" vertical="center" wrapText="1"/>
    </xf>
    <xf numFmtId="0" fontId="2" fillId="0" borderId="0" xfId="0" applyFont="1" applyAlignment="1">
      <alignment vertical="center" wrapText="1"/>
    </xf>
    <xf numFmtId="0" fontId="0" fillId="0" borderId="0" xfId="0" applyAlignment="1">
      <alignment vertical="top" wrapText="1"/>
    </xf>
    <xf numFmtId="9" fontId="0" fillId="0" borderId="0" xfId="2" applyFont="1"/>
    <xf numFmtId="0" fontId="0" fillId="0" borderId="0" xfId="0" applyAlignment="1">
      <alignment vertical="center"/>
    </xf>
    <xf numFmtId="14" fontId="0" fillId="0" borderId="0" xfId="0" applyNumberFormat="1"/>
    <xf numFmtId="14" fontId="0" fillId="0" borderId="0" xfId="0" applyNumberFormat="1" applyAlignment="1">
      <alignment horizontal="left"/>
    </xf>
    <xf numFmtId="0" fontId="0" fillId="0" borderId="0" xfId="0" applyFill="1"/>
    <xf numFmtId="0" fontId="0" fillId="0" borderId="0" xfId="0" applyFill="1" applyAlignment="1">
      <alignment wrapText="1"/>
    </xf>
    <xf numFmtId="49" fontId="0" fillId="0" borderId="0" xfId="0" applyNumberFormat="1" applyAlignment="1">
      <alignment horizontal="left" vertical="top" wrapText="1"/>
    </xf>
    <xf numFmtId="0" fontId="0" fillId="0" borderId="1" xfId="0" applyBorder="1"/>
    <xf numFmtId="0" fontId="0" fillId="0" borderId="16" xfId="0" applyBorder="1"/>
    <xf numFmtId="0" fontId="0" fillId="0" borderId="20" xfId="0" applyBorder="1"/>
    <xf numFmtId="0" fontId="0" fillId="0" borderId="19" xfId="0" applyBorder="1"/>
    <xf numFmtId="0" fontId="0" fillId="0" borderId="15" xfId="0" applyBorder="1"/>
    <xf numFmtId="0" fontId="0" fillId="0" borderId="0" xfId="0" applyBorder="1"/>
    <xf numFmtId="0" fontId="0" fillId="0" borderId="21" xfId="0" applyBorder="1"/>
    <xf numFmtId="0" fontId="0" fillId="0" borderId="17" xfId="0" applyBorder="1"/>
    <xf numFmtId="0" fontId="0" fillId="0" borderId="22" xfId="0" applyBorder="1"/>
    <xf numFmtId="0" fontId="0" fillId="0" borderId="18" xfId="0" applyBorder="1"/>
    <xf numFmtId="0" fontId="0" fillId="0" borderId="0" xfId="0" applyFont="1"/>
    <xf numFmtId="0" fontId="0" fillId="0" borderId="0" xfId="0" applyAlignment="1">
      <alignment vertical="center" wrapText="1"/>
    </xf>
    <xf numFmtId="0" fontId="0" fillId="0" borderId="23" xfId="0" applyBorder="1"/>
    <xf numFmtId="0" fontId="0" fillId="0" borderId="24" xfId="0" applyBorder="1"/>
    <xf numFmtId="0" fontId="15" fillId="0" borderId="1" xfId="0" applyFont="1" applyBorder="1" applyAlignment="1">
      <alignment wrapText="1"/>
    </xf>
    <xf numFmtId="0" fontId="16" fillId="0" borderId="1" xfId="0" applyFont="1" applyBorder="1" applyAlignment="1">
      <alignment wrapText="1"/>
    </xf>
    <xf numFmtId="0" fontId="17" fillId="0" borderId="1" xfId="0" applyFont="1" applyBorder="1" applyAlignment="1">
      <alignment wrapText="1"/>
    </xf>
    <xf numFmtId="0" fontId="0" fillId="0" borderId="0" xfId="0" applyAlignment="1"/>
    <xf numFmtId="0" fontId="18" fillId="0" borderId="0" xfId="0" applyFont="1" applyAlignment="1">
      <alignment wrapText="1"/>
    </xf>
    <xf numFmtId="0" fontId="19" fillId="0" borderId="0" xfId="0" applyFont="1"/>
    <xf numFmtId="0" fontId="0" fillId="0" borderId="0" xfId="0" applyFill="1" applyAlignment="1">
      <alignment horizontal="center" vertical="center" wrapText="1"/>
    </xf>
    <xf numFmtId="0" fontId="21" fillId="0" borderId="0" xfId="0" applyFont="1" applyAlignment="1">
      <alignment horizontal="left" vertical="center" indent="3"/>
    </xf>
    <xf numFmtId="0" fontId="5" fillId="2" borderId="2" xfId="0" applyFont="1" applyFill="1" applyBorder="1" applyAlignment="1">
      <alignment vertical="center" wrapText="1"/>
    </xf>
    <xf numFmtId="0" fontId="5" fillId="2" borderId="3" xfId="0" applyFont="1" applyFill="1" applyBorder="1" applyAlignment="1">
      <alignment vertical="center" wrapText="1"/>
    </xf>
    <xf numFmtId="0" fontId="2" fillId="3" borderId="4" xfId="0" applyFont="1" applyFill="1" applyBorder="1" applyAlignment="1">
      <alignment vertical="center" wrapText="1"/>
    </xf>
    <xf numFmtId="0" fontId="2" fillId="3" borderId="5" xfId="0" applyFont="1" applyFill="1" applyBorder="1" applyAlignment="1">
      <alignment vertical="center" wrapText="1"/>
    </xf>
    <xf numFmtId="0" fontId="2" fillId="3" borderId="25" xfId="0" applyFont="1" applyFill="1" applyBorder="1" applyAlignment="1">
      <alignment vertical="center" wrapText="1"/>
    </xf>
    <xf numFmtId="0" fontId="0" fillId="0" borderId="0" xfId="0" applyAlignment="1">
      <alignment horizontal="left" vertical="top"/>
    </xf>
    <xf numFmtId="0" fontId="0" fillId="0" borderId="0" xfId="0" applyAlignment="1">
      <alignment horizontal="right"/>
    </xf>
    <xf numFmtId="0" fontId="20" fillId="0" borderId="0" xfId="0" applyFont="1" applyAlignment="1">
      <alignment horizontal="left" vertical="top" wrapText="1"/>
    </xf>
    <xf numFmtId="0" fontId="0" fillId="0" borderId="0" xfId="0" applyAlignment="1">
      <alignment horizontal="left" vertical="top" wrapText="1"/>
    </xf>
    <xf numFmtId="0" fontId="0" fillId="5" borderId="27" xfId="0" applyFill="1" applyBorder="1"/>
    <xf numFmtId="0" fontId="0" fillId="5" borderId="10" xfId="0" applyFill="1" applyBorder="1"/>
    <xf numFmtId="0" fontId="0" fillId="5" borderId="28" xfId="0" applyFill="1" applyBorder="1"/>
    <xf numFmtId="0" fontId="0" fillId="6" borderId="1" xfId="0" applyFill="1" applyBorder="1"/>
    <xf numFmtId="0" fontId="0" fillId="5" borderId="17" xfId="0" applyFill="1" applyBorder="1"/>
    <xf numFmtId="0" fontId="0" fillId="5" borderId="24" xfId="0" applyFill="1" applyBorder="1"/>
    <xf numFmtId="0" fontId="0" fillId="7" borderId="0" xfId="0" applyFill="1"/>
    <xf numFmtId="0" fontId="0" fillId="6" borderId="23" xfId="0" applyFill="1" applyBorder="1"/>
    <xf numFmtId="0" fontId="0" fillId="8" borderId="1" xfId="0" applyFill="1" applyBorder="1"/>
    <xf numFmtId="0" fontId="0" fillId="4" borderId="27" xfId="0" applyFill="1" applyBorder="1"/>
    <xf numFmtId="0" fontId="0" fillId="4" borderId="28" xfId="0" applyFill="1" applyBorder="1"/>
    <xf numFmtId="0" fontId="25" fillId="0" borderId="0" xfId="0" applyFont="1"/>
    <xf numFmtId="0" fontId="2" fillId="0" borderId="0" xfId="0" applyFont="1" applyFill="1" applyBorder="1" applyAlignment="1">
      <alignment vertical="center" wrapText="1"/>
    </xf>
    <xf numFmtId="0" fontId="0" fillId="7" borderId="6" xfId="0" applyFill="1" applyBorder="1"/>
    <xf numFmtId="0" fontId="0" fillId="7" borderId="7" xfId="0" applyFill="1" applyBorder="1" applyAlignment="1">
      <alignment wrapText="1"/>
    </xf>
    <xf numFmtId="0" fontId="0" fillId="7" borderId="8" xfId="0" applyFill="1" applyBorder="1" applyAlignment="1">
      <alignment wrapText="1"/>
    </xf>
    <xf numFmtId="0" fontId="0" fillId="7" borderId="9" xfId="0" applyFill="1" applyBorder="1"/>
    <xf numFmtId="0" fontId="0" fillId="7" borderId="10" xfId="0" applyFill="1" applyBorder="1" applyAlignment="1">
      <alignment wrapText="1"/>
    </xf>
    <xf numFmtId="0" fontId="0" fillId="7" borderId="11" xfId="0" applyFill="1" applyBorder="1" applyAlignment="1">
      <alignment wrapText="1"/>
    </xf>
    <xf numFmtId="0" fontId="0" fillId="7" borderId="10" xfId="0" applyFill="1" applyBorder="1"/>
    <xf numFmtId="0" fontId="0" fillId="7" borderId="11" xfId="0" applyFill="1" applyBorder="1"/>
    <xf numFmtId="0" fontId="26" fillId="0" borderId="1" xfId="0" applyFont="1" applyBorder="1" applyAlignment="1">
      <alignment horizontal="left" vertical="center" wrapText="1"/>
    </xf>
    <xf numFmtId="0" fontId="16" fillId="0" borderId="0" xfId="0" applyFont="1"/>
    <xf numFmtId="0" fontId="16" fillId="0" borderId="1" xfId="0" applyFont="1" applyBorder="1"/>
    <xf numFmtId="0" fontId="27" fillId="0" borderId="1" xfId="0" applyFont="1" applyBorder="1"/>
    <xf numFmtId="0" fontId="27" fillId="0" borderId="1" xfId="0" applyFont="1" applyBorder="1" applyAlignment="1">
      <alignment wrapText="1"/>
    </xf>
    <xf numFmtId="0" fontId="28" fillId="0" borderId="1" xfId="0" applyFont="1" applyBorder="1"/>
    <xf numFmtId="0" fontId="28" fillId="9" borderId="1" xfId="0" applyFont="1" applyFill="1" applyBorder="1"/>
    <xf numFmtId="0" fontId="16" fillId="5" borderId="1" xfId="0" applyFont="1" applyFill="1" applyBorder="1"/>
    <xf numFmtId="0" fontId="16" fillId="5" borderId="27" xfId="0" applyFont="1" applyFill="1" applyBorder="1"/>
    <xf numFmtId="0" fontId="16" fillId="6" borderId="23" xfId="0" applyFont="1" applyFill="1" applyBorder="1"/>
    <xf numFmtId="0" fontId="16" fillId="6" borderId="24" xfId="0" applyFont="1" applyFill="1" applyBorder="1"/>
    <xf numFmtId="0" fontId="16" fillId="0" borderId="23" xfId="0" applyFont="1" applyBorder="1"/>
    <xf numFmtId="0" fontId="16" fillId="6" borderId="1" xfId="0" applyFont="1" applyFill="1" applyBorder="1"/>
    <xf numFmtId="0" fontId="16" fillId="4" borderId="1" xfId="0" applyFont="1" applyFill="1" applyBorder="1"/>
    <xf numFmtId="0" fontId="16" fillId="0" borderId="23" xfId="0" quotePrefix="1" applyFont="1" applyBorder="1"/>
    <xf numFmtId="0" fontId="29" fillId="0" borderId="0" xfId="0" applyFont="1"/>
    <xf numFmtId="0" fontId="30" fillId="0" borderId="0" xfId="0" applyFont="1"/>
    <xf numFmtId="0" fontId="30" fillId="0" borderId="0" xfId="0" applyFont="1" applyAlignment="1">
      <alignment wrapText="1"/>
    </xf>
    <xf numFmtId="0" fontId="30" fillId="0" borderId="0" xfId="0" applyFont="1" applyAlignment="1">
      <alignment horizontal="left" vertical="center" wrapText="1"/>
    </xf>
    <xf numFmtId="0" fontId="13" fillId="0" borderId="0" xfId="0" applyFont="1" applyAlignment="1">
      <alignment wrapText="1"/>
    </xf>
    <xf numFmtId="0" fontId="0" fillId="0" borderId="0" xfId="0" applyAlignment="1">
      <alignment horizontal="center" vertical="center"/>
    </xf>
    <xf numFmtId="16" fontId="0" fillId="0" borderId="0" xfId="0" quotePrefix="1" applyNumberFormat="1" applyAlignment="1">
      <alignment horizontal="center" vertical="center"/>
    </xf>
    <xf numFmtId="0" fontId="0" fillId="0" borderId="0" xfId="0" quotePrefix="1" applyAlignment="1">
      <alignment horizontal="center" vertical="center"/>
    </xf>
    <xf numFmtId="0" fontId="0" fillId="0" borderId="0" xfId="0" applyAlignment="1">
      <alignment horizontal="center" vertical="center" wrapText="1"/>
    </xf>
    <xf numFmtId="9" fontId="0" fillId="0" borderId="0" xfId="2" applyFont="1" applyAlignment="1">
      <alignment horizontal="center" vertical="center"/>
    </xf>
    <xf numFmtId="0" fontId="13" fillId="0" borderId="1" xfId="0" applyFont="1" applyBorder="1"/>
    <xf numFmtId="0" fontId="13" fillId="0" borderId="1" xfId="0" applyFont="1" applyBorder="1" applyAlignment="1"/>
    <xf numFmtId="0" fontId="17" fillId="0" borderId="1" xfId="0" applyFont="1" applyBorder="1"/>
    <xf numFmtId="1" fontId="17" fillId="0" borderId="1" xfId="0" applyNumberFormat="1" applyFont="1" applyBorder="1" applyAlignment="1">
      <alignment wrapText="1"/>
    </xf>
    <xf numFmtId="0" fontId="0" fillId="10" borderId="1" xfId="0" applyFill="1" applyBorder="1" applyAlignment="1">
      <alignment wrapText="1"/>
    </xf>
    <xf numFmtId="0" fontId="0" fillId="0" borderId="0" xfId="0" applyFill="1" applyBorder="1"/>
    <xf numFmtId="0" fontId="28" fillId="0" borderId="16" xfId="0" applyFont="1" applyBorder="1" applyAlignment="1">
      <alignment wrapText="1"/>
    </xf>
    <xf numFmtId="0" fontId="28" fillId="0" borderId="19" xfId="0" applyFont="1" applyBorder="1" applyAlignment="1">
      <alignment vertical="center" wrapText="1"/>
    </xf>
    <xf numFmtId="9" fontId="0" fillId="0" borderId="21" xfId="2" applyFont="1" applyBorder="1" applyAlignment="1">
      <alignment wrapText="1"/>
    </xf>
    <xf numFmtId="9" fontId="0" fillId="0" borderId="18" xfId="2" applyFont="1" applyBorder="1" applyAlignment="1">
      <alignment wrapText="1"/>
    </xf>
    <xf numFmtId="0" fontId="28" fillId="0" borderId="16" xfId="0" applyFont="1" applyBorder="1" applyAlignment="1">
      <alignment vertical="center"/>
    </xf>
    <xf numFmtId="0" fontId="32" fillId="0" borderId="0" xfId="0" applyFont="1"/>
    <xf numFmtId="0" fontId="32" fillId="0" borderId="0" xfId="0" applyFont="1" applyAlignment="1">
      <alignment wrapText="1"/>
    </xf>
    <xf numFmtId="0" fontId="32" fillId="0" borderId="15" xfId="0" applyFont="1" applyBorder="1"/>
    <xf numFmtId="0" fontId="32" fillId="0" borderId="17" xfId="0" applyFont="1" applyBorder="1"/>
    <xf numFmtId="1" fontId="0" fillId="0" borderId="29" xfId="0" applyNumberFormat="1" applyBorder="1" applyAlignment="1">
      <alignment wrapText="1"/>
    </xf>
    <xf numFmtId="0" fontId="33" fillId="0" borderId="16" xfId="0" applyFont="1" applyBorder="1" applyAlignment="1">
      <alignment vertical="center" wrapText="1"/>
    </xf>
    <xf numFmtId="0" fontId="34" fillId="0" borderId="20" xfId="0" applyFont="1" applyBorder="1" applyAlignment="1">
      <alignment vertical="center" wrapText="1"/>
    </xf>
    <xf numFmtId="0" fontId="33" fillId="0" borderId="19" xfId="0" applyFont="1" applyBorder="1" applyAlignment="1">
      <alignment vertical="center" wrapText="1"/>
    </xf>
    <xf numFmtId="0" fontId="22" fillId="0" borderId="15" xfId="0" applyFont="1" applyBorder="1" applyAlignment="1">
      <alignment horizontal="center"/>
    </xf>
    <xf numFmtId="0" fontId="35" fillId="0" borderId="0" xfId="0" applyFont="1" applyBorder="1" applyAlignment="1">
      <alignment horizontal="center" vertical="center" wrapText="1"/>
    </xf>
    <xf numFmtId="0" fontId="22" fillId="0" borderId="21" xfId="0" applyFont="1" applyBorder="1" applyAlignment="1">
      <alignment horizontal="center"/>
    </xf>
    <xf numFmtId="0" fontId="22" fillId="0" borderId="17" xfId="0" applyFont="1" applyBorder="1" applyAlignment="1">
      <alignment horizontal="center"/>
    </xf>
    <xf numFmtId="0" fontId="35" fillId="0" borderId="22" xfId="0" applyFont="1" applyBorder="1" applyAlignment="1">
      <alignment horizontal="center" vertical="center" wrapText="1"/>
    </xf>
    <xf numFmtId="1" fontId="22" fillId="0" borderId="18" xfId="0" quotePrefix="1" applyNumberFormat="1" applyFont="1" applyBorder="1" applyAlignment="1">
      <alignment horizontal="center"/>
    </xf>
    <xf numFmtId="0" fontId="0" fillId="0" borderId="0" xfId="0" quotePrefix="1" applyFill="1" applyBorder="1"/>
    <xf numFmtId="9" fontId="0" fillId="0" borderId="1" xfId="2" applyFont="1" applyBorder="1"/>
    <xf numFmtId="164" fontId="0" fillId="0" borderId="1" xfId="0" applyNumberFormat="1" applyBorder="1"/>
    <xf numFmtId="0" fontId="22" fillId="0" borderId="0" xfId="0" applyFont="1"/>
    <xf numFmtId="0" fontId="33" fillId="0" borderId="0" xfId="0" applyFont="1" applyAlignment="1">
      <alignment wrapText="1"/>
    </xf>
    <xf numFmtId="0" fontId="33" fillId="0" borderId="1" xfId="0" applyFont="1" applyBorder="1" applyAlignment="1">
      <alignment horizontal="center" vertical="center" wrapText="1"/>
    </xf>
    <xf numFmtId="0" fontId="22" fillId="0" borderId="1" xfId="0" applyFont="1" applyBorder="1"/>
    <xf numFmtId="0" fontId="2" fillId="3" borderId="26" xfId="0" applyFont="1" applyFill="1" applyBorder="1" applyAlignment="1">
      <alignment vertical="center" wrapText="1"/>
    </xf>
    <xf numFmtId="0" fontId="2" fillId="3" borderId="4" xfId="0" applyFont="1" applyFill="1" applyBorder="1" applyAlignment="1">
      <alignment vertical="center" wrapText="1"/>
    </xf>
  </cellXfs>
  <cellStyles count="3">
    <cellStyle name="Hyperlink" xfId="1" builtinId="8"/>
    <cellStyle name="Normal" xfId="0" builtinId="0"/>
    <cellStyle name="Percent" xfId="2" builtinId="5"/>
  </cellStyles>
  <dxfs count="19">
    <dxf>
      <alignment horizontal="center"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indent="0" justifyLastLine="0" shrinkToFit="0" readingOrder="0"/>
    </dxf>
    <dxf>
      <numFmt numFmtId="0" formatCode="General"/>
      <alignment horizontal="center" vertical="center" textRotation="0" indent="0" justifyLastLine="0" shrinkToFit="0" readingOrder="0"/>
    </dxf>
    <dxf>
      <numFmt numFmtId="0" formatCode="General"/>
      <alignment horizontal="center" vertical="center" textRotation="0" wrapText="1"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general" vertical="center"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30" formatCode="@"/>
      <alignment horizontal="left" vertical="top" textRotation="0" wrapText="1" indent="0" justifyLastLine="0" shrinkToFit="0" readingOrder="0"/>
    </dxf>
    <dxf>
      <numFmt numFmtId="30" formatCode="@"/>
      <alignment horizontal="left" vertical="top" textRotation="0" wrapText="1" indent="0" justifyLastLine="0" shrinkToFit="0" readingOrder="0"/>
    </dxf>
    <dxf>
      <alignment horizontal="left" vertical="top"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Fremmedvannsfortynning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205517451911427E-2"/>
          <c:y val="0.1340389972144847"/>
          <c:w val="0.88225170968673161"/>
          <c:h val="0.69733219280737535"/>
        </c:manualLayout>
      </c:layout>
      <c:scatterChart>
        <c:scatterStyle val="lineMarker"/>
        <c:varyColors val="0"/>
        <c:ser>
          <c:idx val="0"/>
          <c:order val="0"/>
          <c:tx>
            <c:strRef>
              <c:f>F!$B$86</c:f>
              <c:strCache>
                <c:ptCount val="1"/>
                <c:pt idx="0">
                  <c:v>% fremmedvann</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F!$A$87:$A$100</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xVal>
          <c:yVal>
            <c:numRef>
              <c:f>F!$B$87:$B$100</c:f>
              <c:numCache>
                <c:formatCode>0</c:formatCode>
                <c:ptCount val="14"/>
                <c:pt idx="0">
                  <c:v>1300</c:v>
                </c:pt>
                <c:pt idx="1">
                  <c:v>600</c:v>
                </c:pt>
                <c:pt idx="2">
                  <c:v>366.66666666666669</c:v>
                </c:pt>
                <c:pt idx="3">
                  <c:v>250</c:v>
                </c:pt>
                <c:pt idx="4">
                  <c:v>179.99999999999997</c:v>
                </c:pt>
                <c:pt idx="5">
                  <c:v>133.33333333333334</c:v>
                </c:pt>
                <c:pt idx="6">
                  <c:v>100</c:v>
                </c:pt>
                <c:pt idx="7">
                  <c:v>75</c:v>
                </c:pt>
                <c:pt idx="8">
                  <c:v>55.555555555555557</c:v>
                </c:pt>
                <c:pt idx="9">
                  <c:v>39.999999999999993</c:v>
                </c:pt>
                <c:pt idx="10">
                  <c:v>27.27272727272727</c:v>
                </c:pt>
                <c:pt idx="11">
                  <c:v>16.666666666666675</c:v>
                </c:pt>
                <c:pt idx="12">
                  <c:v>7.6923076923076872</c:v>
                </c:pt>
                <c:pt idx="13">
                  <c:v>0</c:v>
                </c:pt>
              </c:numCache>
            </c:numRef>
          </c:yVal>
          <c:smooth val="0"/>
          <c:extLst>
            <c:ext xmlns:c16="http://schemas.microsoft.com/office/drawing/2014/chart" uri="{C3380CC4-5D6E-409C-BE32-E72D297353CC}">
              <c16:uniqueId val="{00000000-01C8-4836-83E4-E742556A5180}"/>
            </c:ext>
          </c:extLst>
        </c:ser>
        <c:dLbls>
          <c:showLegendKey val="0"/>
          <c:showVal val="0"/>
          <c:showCatName val="0"/>
          <c:showSerName val="0"/>
          <c:showPercent val="0"/>
          <c:showBubbleSize val="0"/>
        </c:dLbls>
        <c:axId val="868579488"/>
        <c:axId val="868580472"/>
      </c:scatterChart>
      <c:valAx>
        <c:axId val="868579488"/>
        <c:scaling>
          <c:orientation val="minMax"/>
          <c:max val="1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P-konsentrasjon inn til ARA, mg P/l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8580472"/>
        <c:crosses val="autoZero"/>
        <c:crossBetween val="midCat"/>
        <c:majorUnit val="1"/>
        <c:minorUnit val="0.5"/>
      </c:valAx>
      <c:valAx>
        <c:axId val="868580472"/>
        <c:scaling>
          <c:orientation val="minMax"/>
          <c:max val="1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 fremmedvann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8579488"/>
        <c:crosses val="autoZero"/>
        <c:crossBetween val="midCat"/>
        <c:majorUnit val="100"/>
        <c:min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F!$A$146:$A$161</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xVal>
          <c:yVal>
            <c:numRef>
              <c:f>F!$B$146:$B$161</c:f>
              <c:numCache>
                <c:formatCode>0%</c:formatCode>
                <c:ptCount val="16"/>
                <c:pt idx="0">
                  <c:v>1</c:v>
                </c:pt>
                <c:pt idx="1">
                  <c:v>0.94444444444444442</c:v>
                </c:pt>
                <c:pt idx="2">
                  <c:v>0.88888888888888884</c:v>
                </c:pt>
                <c:pt idx="3">
                  <c:v>0.83333333333333337</c:v>
                </c:pt>
                <c:pt idx="4">
                  <c:v>0.77777777777777779</c:v>
                </c:pt>
                <c:pt idx="5">
                  <c:v>0.72222222222222221</c:v>
                </c:pt>
                <c:pt idx="6">
                  <c:v>0.66666666666666674</c:v>
                </c:pt>
                <c:pt idx="7">
                  <c:v>0.61111111111111116</c:v>
                </c:pt>
                <c:pt idx="8">
                  <c:v>0.55555555555555558</c:v>
                </c:pt>
                <c:pt idx="9">
                  <c:v>0.5</c:v>
                </c:pt>
                <c:pt idx="10">
                  <c:v>0.44444444444444442</c:v>
                </c:pt>
                <c:pt idx="11">
                  <c:v>0.38888888888888884</c:v>
                </c:pt>
                <c:pt idx="12">
                  <c:v>0.33333333333333337</c:v>
                </c:pt>
                <c:pt idx="13">
                  <c:v>0.27777777777777779</c:v>
                </c:pt>
                <c:pt idx="14">
                  <c:v>0.22222222222222221</c:v>
                </c:pt>
                <c:pt idx="15">
                  <c:v>0.16666666666666663</c:v>
                </c:pt>
              </c:numCache>
            </c:numRef>
          </c:yVal>
          <c:smooth val="0"/>
          <c:extLst>
            <c:ext xmlns:c16="http://schemas.microsoft.com/office/drawing/2014/chart" uri="{C3380CC4-5D6E-409C-BE32-E72D297353CC}">
              <c16:uniqueId val="{00000000-AA0D-4400-B166-F6564B74D8DF}"/>
            </c:ext>
          </c:extLst>
        </c:ser>
        <c:ser>
          <c:idx val="1"/>
          <c:order val="1"/>
          <c:tx>
            <c:v>B</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F!$A$146:$A$161</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xVal>
          <c:yVal>
            <c:numRef>
              <c:f>F!$E$146:$E$161</c:f>
              <c:numCache>
                <c:formatCode>0%</c:formatCode>
                <c:ptCount val="16"/>
                <c:pt idx="0">
                  <c:v>1</c:v>
                </c:pt>
                <c:pt idx="1">
                  <c:v>0.88888888888888884</c:v>
                </c:pt>
                <c:pt idx="2">
                  <c:v>0.77777777777777779</c:v>
                </c:pt>
                <c:pt idx="3">
                  <c:v>0.66666666666666674</c:v>
                </c:pt>
                <c:pt idx="4">
                  <c:v>0.55555555555555558</c:v>
                </c:pt>
                <c:pt idx="5">
                  <c:v>0.44444444444444442</c:v>
                </c:pt>
                <c:pt idx="6">
                  <c:v>0.33333333333333337</c:v>
                </c:pt>
                <c:pt idx="7">
                  <c:v>0.22222222222222221</c:v>
                </c:pt>
                <c:pt idx="8">
                  <c:v>0.11111111111111116</c:v>
                </c:pt>
                <c:pt idx="9">
                  <c:v>0</c:v>
                </c:pt>
                <c:pt idx="10">
                  <c:v>-0.11111111111111116</c:v>
                </c:pt>
                <c:pt idx="11">
                  <c:v>-0.22222222222222232</c:v>
                </c:pt>
                <c:pt idx="12">
                  <c:v>-0.33333333333333326</c:v>
                </c:pt>
                <c:pt idx="13">
                  <c:v>-0.44444444444444442</c:v>
                </c:pt>
                <c:pt idx="14">
                  <c:v>-0.55555555555555558</c:v>
                </c:pt>
                <c:pt idx="15">
                  <c:v>-0.66666666666666674</c:v>
                </c:pt>
              </c:numCache>
            </c:numRef>
          </c:yVal>
          <c:smooth val="0"/>
          <c:extLst>
            <c:ext xmlns:c16="http://schemas.microsoft.com/office/drawing/2014/chart" uri="{C3380CC4-5D6E-409C-BE32-E72D297353CC}">
              <c16:uniqueId val="{00000001-AA0D-4400-B166-F6564B74D8DF}"/>
            </c:ext>
          </c:extLst>
        </c:ser>
        <c:dLbls>
          <c:showLegendKey val="0"/>
          <c:showVal val="0"/>
          <c:showCatName val="0"/>
          <c:showSerName val="0"/>
          <c:showPercent val="0"/>
          <c:showBubbleSize val="0"/>
        </c:dLbls>
        <c:axId val="826757640"/>
        <c:axId val="826760264"/>
      </c:scatterChart>
      <c:valAx>
        <c:axId val="826757640"/>
        <c:scaling>
          <c:orientation val="minMax"/>
          <c:max val="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mg P/l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6760264"/>
        <c:crosses val="autoZero"/>
        <c:crossBetween val="midCat"/>
      </c:valAx>
      <c:valAx>
        <c:axId val="82676026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fremmedvann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67576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8" Type="http://schemas.openxmlformats.org/officeDocument/2006/relationships/hyperlink" Target="http://www.va-blad.no/wp-content/uploads/2008/11/Blad-2-figur2.png" TargetMode="External"/><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chart" Target="../charts/chart2.xml"/><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xdr:from>
      <xdr:col>0</xdr:col>
      <xdr:colOff>173958</xdr:colOff>
      <xdr:row>65</xdr:row>
      <xdr:rowOff>152400</xdr:rowOff>
    </xdr:from>
    <xdr:to>
      <xdr:col>8</xdr:col>
      <xdr:colOff>295276</xdr:colOff>
      <xdr:row>83</xdr:row>
      <xdr:rowOff>38100</xdr:rowOff>
    </xdr:to>
    <xdr:pic>
      <xdr:nvPicPr>
        <xdr:cNvPr id="35" name="Bilde 19">
          <a:extLst>
            <a:ext uri="{FF2B5EF4-FFF2-40B4-BE49-F238E27FC236}">
              <a16:creationId xmlns:a16="http://schemas.microsoft.com/office/drawing/2014/main" id="{5F95A585-969D-46AA-B2CE-D4115955F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958" y="12534900"/>
          <a:ext cx="5379118" cy="331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28575</xdr:rowOff>
    </xdr:from>
    <xdr:to>
      <xdr:col>6</xdr:col>
      <xdr:colOff>127000</xdr:colOff>
      <xdr:row>120</xdr:row>
      <xdr:rowOff>71755</xdr:rowOff>
    </xdr:to>
    <xdr:pic>
      <xdr:nvPicPr>
        <xdr:cNvPr id="36" name="Bilde 17">
          <a:extLst>
            <a:ext uri="{FF2B5EF4-FFF2-40B4-BE49-F238E27FC236}">
              <a16:creationId xmlns:a16="http://schemas.microsoft.com/office/drawing/2014/main" id="{5A8F54E1-3DB5-4CF3-A66C-B4B14212934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697825"/>
          <a:ext cx="4070350" cy="2329180"/>
        </a:xfrm>
        <a:prstGeom prst="rect">
          <a:avLst/>
        </a:prstGeom>
        <a:noFill/>
        <a:ln>
          <a:noFill/>
        </a:ln>
      </xdr:spPr>
    </xdr:pic>
    <xdr:clientData/>
  </xdr:twoCellAnchor>
  <xdr:twoCellAnchor>
    <xdr:from>
      <xdr:col>0</xdr:col>
      <xdr:colOff>142875</xdr:colOff>
      <xdr:row>128</xdr:row>
      <xdr:rowOff>76199</xdr:rowOff>
    </xdr:from>
    <xdr:to>
      <xdr:col>2</xdr:col>
      <xdr:colOff>540374</xdr:colOff>
      <xdr:row>137</xdr:row>
      <xdr:rowOff>104774</xdr:rowOff>
    </xdr:to>
    <xdr:pic>
      <xdr:nvPicPr>
        <xdr:cNvPr id="37" name="Picture 10">
          <a:extLst>
            <a:ext uri="{FF2B5EF4-FFF2-40B4-BE49-F238E27FC236}">
              <a16:creationId xmlns:a16="http://schemas.microsoft.com/office/drawing/2014/main" id="{8E42244B-087A-4EAA-99D1-BAFDF571ED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24555449"/>
          <a:ext cx="1711949"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600076</xdr:colOff>
      <xdr:row>129</xdr:row>
      <xdr:rowOff>63023</xdr:rowOff>
    </xdr:from>
    <xdr:to>
      <xdr:col>8</xdr:col>
      <xdr:colOff>254571</xdr:colOff>
      <xdr:row>148</xdr:row>
      <xdr:rowOff>47625</xdr:rowOff>
    </xdr:to>
    <xdr:pic>
      <xdr:nvPicPr>
        <xdr:cNvPr id="38" name="Picture 6">
          <a:extLst>
            <a:ext uri="{FF2B5EF4-FFF2-40B4-BE49-F238E27FC236}">
              <a16:creationId xmlns:a16="http://schemas.microsoft.com/office/drawing/2014/main" id="{D600C8DE-869E-4A17-8F67-561DE3EB7B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1" y="24732773"/>
          <a:ext cx="2940620" cy="3604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159</xdr:row>
      <xdr:rowOff>47625</xdr:rowOff>
    </xdr:from>
    <xdr:to>
      <xdr:col>5</xdr:col>
      <xdr:colOff>412520</xdr:colOff>
      <xdr:row>188</xdr:row>
      <xdr:rowOff>76200</xdr:rowOff>
    </xdr:to>
    <xdr:pic>
      <xdr:nvPicPr>
        <xdr:cNvPr id="39" name="Picture 38">
          <a:extLst>
            <a:ext uri="{FF2B5EF4-FFF2-40B4-BE49-F238E27FC236}">
              <a16:creationId xmlns:a16="http://schemas.microsoft.com/office/drawing/2014/main" id="{16379E98-70C6-43E5-A6C9-E033AF98A156}"/>
            </a:ext>
          </a:extLst>
        </xdr:cNvPr>
        <xdr:cNvPicPr>
          <a:picLocks noChangeAspect="1"/>
        </xdr:cNvPicPr>
      </xdr:nvPicPr>
      <xdr:blipFill>
        <a:blip xmlns:r="http://schemas.openxmlformats.org/officeDocument/2006/relationships" r:embed="rId5"/>
        <a:stretch>
          <a:fillRect/>
        </a:stretch>
      </xdr:blipFill>
      <xdr:spPr>
        <a:xfrm>
          <a:off x="1" y="30432375"/>
          <a:ext cx="3698644" cy="5553075"/>
        </a:xfrm>
        <a:prstGeom prst="rect">
          <a:avLst/>
        </a:prstGeom>
      </xdr:spPr>
    </xdr:pic>
    <xdr:clientData/>
  </xdr:twoCellAnchor>
  <xdr:twoCellAnchor editAs="oneCell">
    <xdr:from>
      <xdr:col>0</xdr:col>
      <xdr:colOff>0</xdr:colOff>
      <xdr:row>192</xdr:row>
      <xdr:rowOff>85724</xdr:rowOff>
    </xdr:from>
    <xdr:to>
      <xdr:col>5</xdr:col>
      <xdr:colOff>295270</xdr:colOff>
      <xdr:row>204</xdr:row>
      <xdr:rowOff>145277</xdr:rowOff>
    </xdr:to>
    <xdr:pic>
      <xdr:nvPicPr>
        <xdr:cNvPr id="40" name="Picture 39">
          <a:extLst>
            <a:ext uri="{FF2B5EF4-FFF2-40B4-BE49-F238E27FC236}">
              <a16:creationId xmlns:a16="http://schemas.microsoft.com/office/drawing/2014/main" id="{A95DD199-32AA-4135-AE89-300B2D34B74F}"/>
            </a:ext>
          </a:extLst>
        </xdr:cNvPr>
        <xdr:cNvPicPr>
          <a:picLocks noChangeAspect="1"/>
        </xdr:cNvPicPr>
      </xdr:nvPicPr>
      <xdr:blipFill rotWithShape="1">
        <a:blip xmlns:r="http://schemas.openxmlformats.org/officeDocument/2006/relationships" r:embed="rId6"/>
        <a:srcRect t="20371"/>
        <a:stretch/>
      </xdr:blipFill>
      <xdr:spPr>
        <a:xfrm>
          <a:off x="0" y="36756974"/>
          <a:ext cx="3581395" cy="2345553"/>
        </a:xfrm>
        <a:prstGeom prst="rect">
          <a:avLst/>
        </a:prstGeom>
      </xdr:spPr>
    </xdr:pic>
    <xdr:clientData/>
  </xdr:twoCellAnchor>
  <xdr:twoCellAnchor>
    <xdr:from>
      <xdr:col>0</xdr:col>
      <xdr:colOff>0</xdr:colOff>
      <xdr:row>212</xdr:row>
      <xdr:rowOff>0</xdr:rowOff>
    </xdr:from>
    <xdr:to>
      <xdr:col>7</xdr:col>
      <xdr:colOff>180975</xdr:colOff>
      <xdr:row>232</xdr:row>
      <xdr:rowOff>171450</xdr:rowOff>
    </xdr:to>
    <xdr:pic>
      <xdr:nvPicPr>
        <xdr:cNvPr id="41" name="Picture 2">
          <a:extLst>
            <a:ext uri="{FF2B5EF4-FFF2-40B4-BE49-F238E27FC236}">
              <a16:creationId xmlns:a16="http://schemas.microsoft.com/office/drawing/2014/main" id="{3DF4592E-ACB4-412C-B03C-D5ECBCCFF0F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0481250"/>
          <a:ext cx="4781550"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263</xdr:row>
      <xdr:rowOff>0</xdr:rowOff>
    </xdr:from>
    <xdr:to>
      <xdr:col>8</xdr:col>
      <xdr:colOff>247650</xdr:colOff>
      <xdr:row>285</xdr:row>
      <xdr:rowOff>76200</xdr:rowOff>
    </xdr:to>
    <xdr:pic>
      <xdr:nvPicPr>
        <xdr:cNvPr id="42" name="Picture 2">
          <a:extLst>
            <a:ext uri="{FF2B5EF4-FFF2-40B4-BE49-F238E27FC236}">
              <a16:creationId xmlns:a16="http://schemas.microsoft.com/office/drawing/2014/main" id="{6DA2B504-9AD4-4098-AB56-FFC9A51BF8A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0196750"/>
          <a:ext cx="5505450" cy="42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179294</xdr:colOff>
      <xdr:row>314</xdr:row>
      <xdr:rowOff>100852</xdr:rowOff>
    </xdr:from>
    <xdr:to>
      <xdr:col>7</xdr:col>
      <xdr:colOff>226920</xdr:colOff>
      <xdr:row>327</xdr:row>
      <xdr:rowOff>5602</xdr:rowOff>
    </xdr:to>
    <xdr:pic>
      <xdr:nvPicPr>
        <xdr:cNvPr id="43" name="Picture 4108">
          <a:extLst>
            <a:ext uri="{FF2B5EF4-FFF2-40B4-BE49-F238E27FC236}">
              <a16:creationId xmlns:a16="http://schemas.microsoft.com/office/drawing/2014/main" id="{3B0BECA8-0809-4ABE-9454-20D285D5F3A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0441" y="60007499"/>
          <a:ext cx="4014508"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334</xdr:row>
      <xdr:rowOff>0</xdr:rowOff>
    </xdr:from>
    <xdr:to>
      <xdr:col>8</xdr:col>
      <xdr:colOff>238126</xdr:colOff>
      <xdr:row>353</xdr:row>
      <xdr:rowOff>114300</xdr:rowOff>
    </xdr:to>
    <xdr:pic>
      <xdr:nvPicPr>
        <xdr:cNvPr id="44" name="Picture 3">
          <a:extLst>
            <a:ext uri="{FF2B5EF4-FFF2-40B4-BE49-F238E27FC236}">
              <a16:creationId xmlns:a16="http://schemas.microsoft.com/office/drawing/2014/main" id="{90ACE7B3-E646-43A6-A3B1-3E59D9FC2B7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61147" y="63716647"/>
          <a:ext cx="4866155" cy="373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377</xdr:row>
      <xdr:rowOff>156883</xdr:rowOff>
    </xdr:from>
    <xdr:to>
      <xdr:col>7</xdr:col>
      <xdr:colOff>19051</xdr:colOff>
      <xdr:row>398</xdr:row>
      <xdr:rowOff>14008</xdr:rowOff>
    </xdr:to>
    <xdr:pic>
      <xdr:nvPicPr>
        <xdr:cNvPr id="45" name="Picture 2">
          <a:extLst>
            <a:ext uri="{FF2B5EF4-FFF2-40B4-BE49-F238E27FC236}">
              <a16:creationId xmlns:a16="http://schemas.microsoft.com/office/drawing/2014/main" id="{49BC2622-72A5-46A2-81E6-E0377D474D6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72244324"/>
          <a:ext cx="4647080" cy="385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301878</xdr:colOff>
      <xdr:row>109</xdr:row>
      <xdr:rowOff>133349</xdr:rowOff>
    </xdr:from>
    <xdr:to>
      <xdr:col>8</xdr:col>
      <xdr:colOff>524549</xdr:colOff>
      <xdr:row>113</xdr:row>
      <xdr:rowOff>161730</xdr:rowOff>
    </xdr:to>
    <xdr:pic>
      <xdr:nvPicPr>
        <xdr:cNvPr id="9" name="Picture 8">
          <a:extLst>
            <a:ext uri="{FF2B5EF4-FFF2-40B4-BE49-F238E27FC236}">
              <a16:creationId xmlns:a16="http://schemas.microsoft.com/office/drawing/2014/main" id="{EE5D8BA3-AECA-491D-AED8-58F394CBE34F}"/>
            </a:ext>
          </a:extLst>
        </xdr:cNvPr>
        <xdr:cNvPicPr>
          <a:picLocks noChangeAspect="1"/>
        </xdr:cNvPicPr>
      </xdr:nvPicPr>
      <xdr:blipFill>
        <a:blip xmlns:r="http://schemas.openxmlformats.org/officeDocument/2006/relationships" r:embed="rId1"/>
        <a:stretch>
          <a:fillRect/>
        </a:stretch>
      </xdr:blipFill>
      <xdr:spPr>
        <a:xfrm>
          <a:off x="4550028" y="20974049"/>
          <a:ext cx="1537121" cy="790381"/>
        </a:xfrm>
        <a:prstGeom prst="rect">
          <a:avLst/>
        </a:prstGeom>
      </xdr:spPr>
    </xdr:pic>
    <xdr:clientData/>
  </xdr:twoCellAnchor>
  <xdr:twoCellAnchor editAs="oneCell">
    <xdr:from>
      <xdr:col>6</xdr:col>
      <xdr:colOff>328318</xdr:colOff>
      <xdr:row>116</xdr:row>
      <xdr:rowOff>47625</xdr:rowOff>
    </xdr:from>
    <xdr:to>
      <xdr:col>8</xdr:col>
      <xdr:colOff>513969</xdr:colOff>
      <xdr:row>120</xdr:row>
      <xdr:rowOff>47432</xdr:rowOff>
    </xdr:to>
    <xdr:pic>
      <xdr:nvPicPr>
        <xdr:cNvPr id="10" name="Picture 9">
          <a:extLst>
            <a:ext uri="{FF2B5EF4-FFF2-40B4-BE49-F238E27FC236}">
              <a16:creationId xmlns:a16="http://schemas.microsoft.com/office/drawing/2014/main" id="{1AB6073E-6DC5-4D6F-8A6A-4FFFBD9FF0C9}"/>
            </a:ext>
          </a:extLst>
        </xdr:cNvPr>
        <xdr:cNvPicPr>
          <a:picLocks noChangeAspect="1"/>
        </xdr:cNvPicPr>
      </xdr:nvPicPr>
      <xdr:blipFill>
        <a:blip xmlns:r="http://schemas.openxmlformats.org/officeDocument/2006/relationships" r:embed="rId2"/>
        <a:stretch>
          <a:fillRect/>
        </a:stretch>
      </xdr:blipFill>
      <xdr:spPr>
        <a:xfrm>
          <a:off x="4338343" y="12430125"/>
          <a:ext cx="1500101" cy="761807"/>
        </a:xfrm>
        <a:prstGeom prst="rect">
          <a:avLst/>
        </a:prstGeom>
      </xdr:spPr>
    </xdr:pic>
    <xdr:clientData/>
  </xdr:twoCellAnchor>
  <xdr:twoCellAnchor editAs="oneCell">
    <xdr:from>
      <xdr:col>6</xdr:col>
      <xdr:colOff>371474</xdr:colOff>
      <xdr:row>114</xdr:row>
      <xdr:rowOff>70062</xdr:rowOff>
    </xdr:from>
    <xdr:to>
      <xdr:col>8</xdr:col>
      <xdr:colOff>352069</xdr:colOff>
      <xdr:row>115</xdr:row>
      <xdr:rowOff>114235</xdr:rowOff>
    </xdr:to>
    <xdr:pic>
      <xdr:nvPicPr>
        <xdr:cNvPr id="11" name="Picture 10">
          <a:extLst>
            <a:ext uri="{FF2B5EF4-FFF2-40B4-BE49-F238E27FC236}">
              <a16:creationId xmlns:a16="http://schemas.microsoft.com/office/drawing/2014/main" id="{B4BD43D3-6333-44B3-9DB9-2E1F75DBA48D}"/>
            </a:ext>
          </a:extLst>
        </xdr:cNvPr>
        <xdr:cNvPicPr>
          <a:picLocks noChangeAspect="1"/>
        </xdr:cNvPicPr>
      </xdr:nvPicPr>
      <xdr:blipFill>
        <a:blip xmlns:r="http://schemas.openxmlformats.org/officeDocument/2006/relationships" r:embed="rId3"/>
        <a:stretch>
          <a:fillRect/>
        </a:stretch>
      </xdr:blipFill>
      <xdr:spPr>
        <a:xfrm>
          <a:off x="4381499" y="12071562"/>
          <a:ext cx="1295045" cy="234673"/>
        </a:xfrm>
        <a:prstGeom prst="rect">
          <a:avLst/>
        </a:prstGeom>
      </xdr:spPr>
    </xdr:pic>
    <xdr:clientData/>
  </xdr:twoCellAnchor>
  <xdr:twoCellAnchor editAs="oneCell">
    <xdr:from>
      <xdr:col>1</xdr:col>
      <xdr:colOff>28575</xdr:colOff>
      <xdr:row>167</xdr:row>
      <xdr:rowOff>104776</xdr:rowOff>
    </xdr:from>
    <xdr:to>
      <xdr:col>7</xdr:col>
      <xdr:colOff>95830</xdr:colOff>
      <xdr:row>194</xdr:row>
      <xdr:rowOff>114300</xdr:rowOff>
    </xdr:to>
    <xdr:pic>
      <xdr:nvPicPr>
        <xdr:cNvPr id="14" name="Picture 13">
          <a:extLst>
            <a:ext uri="{FF2B5EF4-FFF2-40B4-BE49-F238E27FC236}">
              <a16:creationId xmlns:a16="http://schemas.microsoft.com/office/drawing/2014/main" id="{476E570E-C920-49FB-8C3C-B0485F516575}"/>
            </a:ext>
          </a:extLst>
        </xdr:cNvPr>
        <xdr:cNvPicPr>
          <a:picLocks noChangeAspect="1"/>
        </xdr:cNvPicPr>
      </xdr:nvPicPr>
      <xdr:blipFill>
        <a:blip xmlns:r="http://schemas.openxmlformats.org/officeDocument/2006/relationships" r:embed="rId4"/>
        <a:stretch>
          <a:fillRect/>
        </a:stretch>
      </xdr:blipFill>
      <xdr:spPr>
        <a:xfrm>
          <a:off x="266700" y="31994476"/>
          <a:ext cx="4734505" cy="5153024"/>
        </a:xfrm>
        <a:prstGeom prst="rect">
          <a:avLst/>
        </a:prstGeom>
      </xdr:spPr>
    </xdr:pic>
    <xdr:clientData/>
  </xdr:twoCellAnchor>
  <xdr:twoCellAnchor editAs="oneCell">
    <xdr:from>
      <xdr:col>6</xdr:col>
      <xdr:colOff>142875</xdr:colOff>
      <xdr:row>101</xdr:row>
      <xdr:rowOff>99579</xdr:rowOff>
    </xdr:from>
    <xdr:to>
      <xdr:col>8</xdr:col>
      <xdr:colOff>484249</xdr:colOff>
      <xdr:row>108</xdr:row>
      <xdr:rowOff>114299</xdr:rowOff>
    </xdr:to>
    <xdr:pic>
      <xdr:nvPicPr>
        <xdr:cNvPr id="15" name="Picture 14">
          <a:extLst>
            <a:ext uri="{FF2B5EF4-FFF2-40B4-BE49-F238E27FC236}">
              <a16:creationId xmlns:a16="http://schemas.microsoft.com/office/drawing/2014/main" id="{324322DB-99DE-45DE-836C-F5A2770E5B14}"/>
            </a:ext>
          </a:extLst>
        </xdr:cNvPr>
        <xdr:cNvPicPr>
          <a:picLocks noChangeAspect="1"/>
        </xdr:cNvPicPr>
      </xdr:nvPicPr>
      <xdr:blipFill>
        <a:blip xmlns:r="http://schemas.openxmlformats.org/officeDocument/2006/relationships" r:embed="rId5"/>
        <a:stretch>
          <a:fillRect/>
        </a:stretch>
      </xdr:blipFill>
      <xdr:spPr>
        <a:xfrm>
          <a:off x="4152900" y="9624579"/>
          <a:ext cx="1655824" cy="1348220"/>
        </a:xfrm>
        <a:prstGeom prst="rect">
          <a:avLst/>
        </a:prstGeom>
      </xdr:spPr>
    </xdr:pic>
    <xdr:clientData/>
  </xdr:twoCellAnchor>
  <xdr:twoCellAnchor editAs="oneCell">
    <xdr:from>
      <xdr:col>6</xdr:col>
      <xdr:colOff>600075</xdr:colOff>
      <xdr:row>172</xdr:row>
      <xdr:rowOff>9524</xdr:rowOff>
    </xdr:from>
    <xdr:to>
      <xdr:col>9</xdr:col>
      <xdr:colOff>448124</xdr:colOff>
      <xdr:row>182</xdr:row>
      <xdr:rowOff>113949</xdr:rowOff>
    </xdr:to>
    <xdr:pic>
      <xdr:nvPicPr>
        <xdr:cNvPr id="16" name="Picture 15">
          <a:extLst>
            <a:ext uri="{FF2B5EF4-FFF2-40B4-BE49-F238E27FC236}">
              <a16:creationId xmlns:a16="http://schemas.microsoft.com/office/drawing/2014/main" id="{F65AB7D2-B98E-421A-A917-C79F69F0C09E}"/>
            </a:ext>
          </a:extLst>
        </xdr:cNvPr>
        <xdr:cNvPicPr>
          <a:picLocks noChangeAspect="1"/>
        </xdr:cNvPicPr>
      </xdr:nvPicPr>
      <xdr:blipFill>
        <a:blip xmlns:r="http://schemas.openxmlformats.org/officeDocument/2006/relationships" r:embed="rId6"/>
        <a:stretch>
          <a:fillRect/>
        </a:stretch>
      </xdr:blipFill>
      <xdr:spPr>
        <a:xfrm>
          <a:off x="4848225" y="32851724"/>
          <a:ext cx="1886399" cy="2009425"/>
        </a:xfrm>
        <a:prstGeom prst="rect">
          <a:avLst/>
        </a:prstGeom>
      </xdr:spPr>
    </xdr:pic>
    <xdr:clientData/>
  </xdr:twoCellAnchor>
  <xdr:twoCellAnchor editAs="oneCell">
    <xdr:from>
      <xdr:col>4</xdr:col>
      <xdr:colOff>619125</xdr:colOff>
      <xdr:row>111</xdr:row>
      <xdr:rowOff>57150</xdr:rowOff>
    </xdr:from>
    <xdr:to>
      <xdr:col>5</xdr:col>
      <xdr:colOff>609518</xdr:colOff>
      <xdr:row>116</xdr:row>
      <xdr:rowOff>114174</xdr:rowOff>
    </xdr:to>
    <xdr:pic>
      <xdr:nvPicPr>
        <xdr:cNvPr id="2" name="Picture 1">
          <a:extLst>
            <a:ext uri="{FF2B5EF4-FFF2-40B4-BE49-F238E27FC236}">
              <a16:creationId xmlns:a16="http://schemas.microsoft.com/office/drawing/2014/main" id="{3F0B3B86-BB1A-4BC4-AD8A-77131EA794DF}"/>
            </a:ext>
          </a:extLst>
        </xdr:cNvPr>
        <xdr:cNvPicPr>
          <a:picLocks noChangeAspect="1"/>
        </xdr:cNvPicPr>
      </xdr:nvPicPr>
      <xdr:blipFill>
        <a:blip xmlns:r="http://schemas.openxmlformats.org/officeDocument/2006/relationships" r:embed="rId7"/>
        <a:stretch>
          <a:fillRect/>
        </a:stretch>
      </xdr:blipFill>
      <xdr:spPr>
        <a:xfrm>
          <a:off x="3314700" y="11487150"/>
          <a:ext cx="657143" cy="1009524"/>
        </a:xfrm>
        <a:prstGeom prst="rect">
          <a:avLst/>
        </a:prstGeom>
      </xdr:spPr>
    </xdr:pic>
    <xdr:clientData/>
  </xdr:twoCellAnchor>
  <xdr:twoCellAnchor editAs="oneCell">
    <xdr:from>
      <xdr:col>9</xdr:col>
      <xdr:colOff>504825</xdr:colOff>
      <xdr:row>232</xdr:row>
      <xdr:rowOff>85725</xdr:rowOff>
    </xdr:from>
    <xdr:to>
      <xdr:col>12</xdr:col>
      <xdr:colOff>188974</xdr:colOff>
      <xdr:row>238</xdr:row>
      <xdr:rowOff>148070</xdr:rowOff>
    </xdr:to>
    <xdr:pic>
      <xdr:nvPicPr>
        <xdr:cNvPr id="17" name="Picture 16">
          <a:extLst>
            <a:ext uri="{FF2B5EF4-FFF2-40B4-BE49-F238E27FC236}">
              <a16:creationId xmlns:a16="http://schemas.microsoft.com/office/drawing/2014/main" id="{AC754CAC-4FD4-4D54-AE33-E9414DDE0AB8}"/>
            </a:ext>
          </a:extLst>
        </xdr:cNvPr>
        <xdr:cNvPicPr>
          <a:picLocks noChangeAspect="1"/>
        </xdr:cNvPicPr>
      </xdr:nvPicPr>
      <xdr:blipFill>
        <a:blip xmlns:r="http://schemas.openxmlformats.org/officeDocument/2006/relationships" r:embed="rId5"/>
        <a:stretch>
          <a:fillRect/>
        </a:stretch>
      </xdr:blipFill>
      <xdr:spPr>
        <a:xfrm>
          <a:off x="6791325" y="44357925"/>
          <a:ext cx="1655824" cy="1348220"/>
        </a:xfrm>
        <a:prstGeom prst="rect">
          <a:avLst/>
        </a:prstGeom>
      </xdr:spPr>
    </xdr:pic>
    <xdr:clientData/>
  </xdr:twoCellAnchor>
  <xdr:twoCellAnchor editAs="oneCell">
    <xdr:from>
      <xdr:col>1</xdr:col>
      <xdr:colOff>114300</xdr:colOff>
      <xdr:row>200</xdr:row>
      <xdr:rowOff>152400</xdr:rowOff>
    </xdr:from>
    <xdr:to>
      <xdr:col>8</xdr:col>
      <xdr:colOff>550545</xdr:colOff>
      <xdr:row>221</xdr:row>
      <xdr:rowOff>107950</xdr:rowOff>
    </xdr:to>
    <xdr:pic>
      <xdr:nvPicPr>
        <xdr:cNvPr id="18" name="Picture 17" descr="Blad 2, figur2">
          <a:hlinkClick xmlns:r="http://schemas.openxmlformats.org/officeDocument/2006/relationships" r:id="rId8"/>
          <a:extLst>
            <a:ext uri="{FF2B5EF4-FFF2-40B4-BE49-F238E27FC236}">
              <a16:creationId xmlns:a16="http://schemas.microsoft.com/office/drawing/2014/main" id="{FDF2E94E-D9BE-4DA9-954C-241940D0C72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29298900"/>
          <a:ext cx="5760720" cy="39560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438150</xdr:colOff>
      <xdr:row>3</xdr:row>
      <xdr:rowOff>23192</xdr:rowOff>
    </xdr:from>
    <xdr:to>
      <xdr:col>7</xdr:col>
      <xdr:colOff>222029</xdr:colOff>
      <xdr:row>19</xdr:row>
      <xdr:rowOff>104776</xdr:rowOff>
    </xdr:to>
    <xdr:pic>
      <xdr:nvPicPr>
        <xdr:cNvPr id="3" name="Picture 2">
          <a:extLst>
            <a:ext uri="{FF2B5EF4-FFF2-40B4-BE49-F238E27FC236}">
              <a16:creationId xmlns:a16="http://schemas.microsoft.com/office/drawing/2014/main" id="{8CD18DDC-D82C-41F6-A895-7FFE78D97B59}"/>
            </a:ext>
          </a:extLst>
        </xdr:cNvPr>
        <xdr:cNvPicPr>
          <a:picLocks noChangeAspect="1"/>
        </xdr:cNvPicPr>
      </xdr:nvPicPr>
      <xdr:blipFill rotWithShape="1">
        <a:blip xmlns:r="http://schemas.openxmlformats.org/officeDocument/2006/relationships" r:embed="rId1"/>
        <a:srcRect b="9276"/>
        <a:stretch/>
      </xdr:blipFill>
      <xdr:spPr>
        <a:xfrm>
          <a:off x="438150" y="594692"/>
          <a:ext cx="6537104" cy="3129584"/>
        </a:xfrm>
        <a:prstGeom prst="rect">
          <a:avLst/>
        </a:prstGeom>
      </xdr:spPr>
    </xdr:pic>
    <xdr:clientData/>
  </xdr:twoCellAnchor>
  <xdr:twoCellAnchor editAs="oneCell">
    <xdr:from>
      <xdr:col>2</xdr:col>
      <xdr:colOff>504825</xdr:colOff>
      <xdr:row>21</xdr:row>
      <xdr:rowOff>28575</xdr:rowOff>
    </xdr:from>
    <xdr:to>
      <xdr:col>6</xdr:col>
      <xdr:colOff>1275385</xdr:colOff>
      <xdr:row>29</xdr:row>
      <xdr:rowOff>190218</xdr:rowOff>
    </xdr:to>
    <xdr:pic>
      <xdr:nvPicPr>
        <xdr:cNvPr id="5" name="Picture 4">
          <a:extLst>
            <a:ext uri="{FF2B5EF4-FFF2-40B4-BE49-F238E27FC236}">
              <a16:creationId xmlns:a16="http://schemas.microsoft.com/office/drawing/2014/main" id="{167F53EE-DD9B-4C9C-B55F-45524CBACD1C}"/>
            </a:ext>
          </a:extLst>
        </xdr:cNvPr>
        <xdr:cNvPicPr>
          <a:picLocks noChangeAspect="1"/>
        </xdr:cNvPicPr>
      </xdr:nvPicPr>
      <xdr:blipFill>
        <a:blip xmlns:r="http://schemas.openxmlformats.org/officeDocument/2006/relationships" r:embed="rId2"/>
        <a:stretch>
          <a:fillRect/>
        </a:stretch>
      </xdr:blipFill>
      <xdr:spPr>
        <a:xfrm>
          <a:off x="1962150" y="4029075"/>
          <a:ext cx="4409110" cy="22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41</xdr:row>
      <xdr:rowOff>38100</xdr:rowOff>
    </xdr:from>
    <xdr:to>
      <xdr:col>3</xdr:col>
      <xdr:colOff>504825</xdr:colOff>
      <xdr:row>42</xdr:row>
      <xdr:rowOff>85725</xdr:rowOff>
    </xdr:to>
    <xdr:pic>
      <xdr:nvPicPr>
        <xdr:cNvPr id="3" name="Picture 2">
          <a:extLst>
            <a:ext uri="{FF2B5EF4-FFF2-40B4-BE49-F238E27FC236}">
              <a16:creationId xmlns:a16="http://schemas.microsoft.com/office/drawing/2014/main" id="{C3BC9FAB-E218-470E-97F4-50C2DD39692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675" y="4953000"/>
          <a:ext cx="26955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xdr:row>
      <xdr:rowOff>0</xdr:rowOff>
    </xdr:from>
    <xdr:to>
      <xdr:col>6</xdr:col>
      <xdr:colOff>504825</xdr:colOff>
      <xdr:row>40</xdr:row>
      <xdr:rowOff>76200</xdr:rowOff>
    </xdr:to>
    <xdr:pic>
      <xdr:nvPicPr>
        <xdr:cNvPr id="4" name="Picture 3">
          <a:extLst>
            <a:ext uri="{FF2B5EF4-FFF2-40B4-BE49-F238E27FC236}">
              <a16:creationId xmlns:a16="http://schemas.microsoft.com/office/drawing/2014/main" id="{4B5F4497-A5C8-4083-8A52-319DF62485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4533900"/>
          <a:ext cx="47339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333375</xdr:colOff>
      <xdr:row>83</xdr:row>
      <xdr:rowOff>28575</xdr:rowOff>
    </xdr:from>
    <xdr:to>
      <xdr:col>0</xdr:col>
      <xdr:colOff>333375</xdr:colOff>
      <xdr:row>85</xdr:row>
      <xdr:rowOff>38100</xdr:rowOff>
    </xdr:to>
    <xdr:cxnSp macro="">
      <xdr:nvCxnSpPr>
        <xdr:cNvPr id="6" name="Straight Arrow Connector 5">
          <a:extLst>
            <a:ext uri="{FF2B5EF4-FFF2-40B4-BE49-F238E27FC236}">
              <a16:creationId xmlns:a16="http://schemas.microsoft.com/office/drawing/2014/main" id="{F6C4DE59-2F4E-47A0-B003-CE0A69D183BC}"/>
            </a:ext>
          </a:extLst>
        </xdr:cNvPr>
        <xdr:cNvCxnSpPr/>
      </xdr:nvCxnSpPr>
      <xdr:spPr>
        <a:xfrm>
          <a:off x="333375" y="17516475"/>
          <a:ext cx="0" cy="390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914400</xdr:colOff>
      <xdr:row>83</xdr:row>
      <xdr:rowOff>142875</xdr:rowOff>
    </xdr:from>
    <xdr:to>
      <xdr:col>6</xdr:col>
      <xdr:colOff>628650</xdr:colOff>
      <xdr:row>84</xdr:row>
      <xdr:rowOff>142875</xdr:rowOff>
    </xdr:to>
    <xdr:cxnSp macro="">
      <xdr:nvCxnSpPr>
        <xdr:cNvPr id="7" name="Straight Arrow Connector 6">
          <a:extLst>
            <a:ext uri="{FF2B5EF4-FFF2-40B4-BE49-F238E27FC236}">
              <a16:creationId xmlns:a16="http://schemas.microsoft.com/office/drawing/2014/main" id="{A8CD40F2-F861-4C78-AA51-1E1257B2A773}"/>
            </a:ext>
          </a:extLst>
        </xdr:cNvPr>
        <xdr:cNvCxnSpPr/>
      </xdr:nvCxnSpPr>
      <xdr:spPr>
        <a:xfrm>
          <a:off x="3324225" y="17630775"/>
          <a:ext cx="2219325"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61</xdr:row>
      <xdr:rowOff>161925</xdr:rowOff>
    </xdr:from>
    <xdr:to>
      <xdr:col>9</xdr:col>
      <xdr:colOff>257175</xdr:colOff>
      <xdr:row>79</xdr:row>
      <xdr:rowOff>152400</xdr:rowOff>
    </xdr:to>
    <xdr:graphicFrame macro="">
      <xdr:nvGraphicFramePr>
        <xdr:cNvPr id="10" name="Chart 9">
          <a:extLst>
            <a:ext uri="{FF2B5EF4-FFF2-40B4-BE49-F238E27FC236}">
              <a16:creationId xmlns:a16="http://schemas.microsoft.com/office/drawing/2014/main" id="{58570F41-F2F7-429D-A009-6E30698313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105</xdr:row>
      <xdr:rowOff>0</xdr:rowOff>
    </xdr:from>
    <xdr:to>
      <xdr:col>3</xdr:col>
      <xdr:colOff>761589</xdr:colOff>
      <xdr:row>120</xdr:row>
      <xdr:rowOff>37738</xdr:rowOff>
    </xdr:to>
    <xdr:pic>
      <xdr:nvPicPr>
        <xdr:cNvPr id="11" name="Picture 10">
          <a:extLst>
            <a:ext uri="{FF2B5EF4-FFF2-40B4-BE49-F238E27FC236}">
              <a16:creationId xmlns:a16="http://schemas.microsoft.com/office/drawing/2014/main" id="{B0F2C24A-ACE7-4913-9B4F-D3D33498E499}"/>
            </a:ext>
          </a:extLst>
        </xdr:cNvPr>
        <xdr:cNvPicPr>
          <a:picLocks noChangeAspect="1"/>
        </xdr:cNvPicPr>
      </xdr:nvPicPr>
      <xdr:blipFill>
        <a:blip xmlns:r="http://schemas.openxmlformats.org/officeDocument/2006/relationships" r:embed="rId4"/>
        <a:stretch>
          <a:fillRect/>
        </a:stretch>
      </xdr:blipFill>
      <xdr:spPr>
        <a:xfrm>
          <a:off x="0" y="19335750"/>
          <a:ext cx="3285714" cy="2895238"/>
        </a:xfrm>
        <a:prstGeom prst="rect">
          <a:avLst/>
        </a:prstGeom>
      </xdr:spPr>
    </xdr:pic>
    <xdr:clientData/>
  </xdr:twoCellAnchor>
  <xdr:twoCellAnchor>
    <xdr:from>
      <xdr:col>5</xdr:col>
      <xdr:colOff>233362</xdr:colOff>
      <xdr:row>144</xdr:row>
      <xdr:rowOff>57150</xdr:rowOff>
    </xdr:from>
    <xdr:to>
      <xdr:col>11</xdr:col>
      <xdr:colOff>295275</xdr:colOff>
      <xdr:row>160</xdr:row>
      <xdr:rowOff>57150</xdr:rowOff>
    </xdr:to>
    <xdr:graphicFrame macro="">
      <xdr:nvGraphicFramePr>
        <xdr:cNvPr id="5" name="Chart 4">
          <a:extLst>
            <a:ext uri="{FF2B5EF4-FFF2-40B4-BE49-F238E27FC236}">
              <a16:creationId xmlns:a16="http://schemas.microsoft.com/office/drawing/2014/main" id="{3F6AB327-39A2-44BF-953B-EFE9632D12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514350</xdr:colOff>
      <xdr:row>130</xdr:row>
      <xdr:rowOff>83076</xdr:rowOff>
    </xdr:from>
    <xdr:to>
      <xdr:col>2</xdr:col>
      <xdr:colOff>219075</xdr:colOff>
      <xdr:row>152</xdr:row>
      <xdr:rowOff>9525</xdr:rowOff>
    </xdr:to>
    <xdr:pic>
      <xdr:nvPicPr>
        <xdr:cNvPr id="7" name="Picture 28">
          <a:extLst>
            <a:ext uri="{FF2B5EF4-FFF2-40B4-BE49-F238E27FC236}">
              <a16:creationId xmlns:a16="http://schemas.microsoft.com/office/drawing/2014/main" id="{5E857048-3BA6-44E6-98B5-3175A0682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9886801"/>
          <a:ext cx="5257800" cy="4117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736657</xdr:colOff>
      <xdr:row>160</xdr:row>
      <xdr:rowOff>135188</xdr:rowOff>
    </xdr:from>
    <xdr:to>
      <xdr:col>2</xdr:col>
      <xdr:colOff>28576</xdr:colOff>
      <xdr:row>172</xdr:row>
      <xdr:rowOff>140638</xdr:rowOff>
    </xdr:to>
    <xdr:pic>
      <xdr:nvPicPr>
        <xdr:cNvPr id="8" name="Picture 7">
          <a:extLst>
            <a:ext uri="{FF2B5EF4-FFF2-40B4-BE49-F238E27FC236}">
              <a16:creationId xmlns:a16="http://schemas.microsoft.com/office/drawing/2014/main" id="{692595FB-0859-40E9-92A5-639EC10A13CF}"/>
            </a:ext>
          </a:extLst>
        </xdr:cNvPr>
        <xdr:cNvPicPr>
          <a:picLocks noChangeAspect="1"/>
        </xdr:cNvPicPr>
      </xdr:nvPicPr>
      <xdr:blipFill>
        <a:blip xmlns:r="http://schemas.openxmlformats.org/officeDocument/2006/relationships" r:embed="rId2"/>
        <a:stretch>
          <a:fillRect/>
        </a:stretch>
      </xdr:blipFill>
      <xdr:spPr>
        <a:xfrm>
          <a:off x="736657" y="35653913"/>
          <a:ext cx="4844994" cy="2291450"/>
        </a:xfrm>
        <a:prstGeom prst="rect">
          <a:avLst/>
        </a:prstGeom>
      </xdr:spPr>
    </xdr:pic>
    <xdr:clientData/>
  </xdr:twoCellAnchor>
  <xdr:twoCellAnchor editAs="oneCell">
    <xdr:from>
      <xdr:col>0</xdr:col>
      <xdr:colOff>0</xdr:colOff>
      <xdr:row>151</xdr:row>
      <xdr:rowOff>57150</xdr:rowOff>
    </xdr:from>
    <xdr:to>
      <xdr:col>1</xdr:col>
      <xdr:colOff>1169050</xdr:colOff>
      <xdr:row>160</xdr:row>
      <xdr:rowOff>31284</xdr:rowOff>
    </xdr:to>
    <xdr:pic>
      <xdr:nvPicPr>
        <xdr:cNvPr id="9" name="Picture 8">
          <a:extLst>
            <a:ext uri="{FF2B5EF4-FFF2-40B4-BE49-F238E27FC236}">
              <a16:creationId xmlns:a16="http://schemas.microsoft.com/office/drawing/2014/main" id="{3958263D-AF9C-4D34-B329-1FEF8B274F26}"/>
            </a:ext>
          </a:extLst>
        </xdr:cNvPr>
        <xdr:cNvPicPr>
          <a:picLocks noChangeAspect="1"/>
        </xdr:cNvPicPr>
      </xdr:nvPicPr>
      <xdr:blipFill>
        <a:blip xmlns:r="http://schemas.openxmlformats.org/officeDocument/2006/relationships" r:embed="rId3"/>
        <a:stretch>
          <a:fillRect/>
        </a:stretch>
      </xdr:blipFill>
      <xdr:spPr>
        <a:xfrm>
          <a:off x="0" y="33861375"/>
          <a:ext cx="3178825" cy="168863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13" totalsRowShown="0" headerRowDxfId="18" dataDxfId="17">
  <autoFilter ref="A2:B13" xr:uid="{00000000-0009-0000-0100-000001000000}"/>
  <sortState ref="A3:B13">
    <sortCondition ref="A2:A13"/>
  </sortState>
  <tableColumns count="2">
    <tableColumn id="1" xr3:uid="{00000000-0010-0000-0000-000001000000}" name="Vedlegg " dataDxfId="16"/>
    <tableColumn id="2" xr3:uid="{00000000-0010-0000-0000-000002000000}" name="Vedleggsnavn" dataDxfId="15"/>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2:C49" totalsRowShown="0" dataDxfId="14">
  <autoFilter ref="B2:C49" xr:uid="{00000000-0009-0000-0100-000002000000}"/>
  <sortState ref="B3:C49">
    <sortCondition ref="B2:B49"/>
  </sortState>
  <tableColumns count="2">
    <tableColumn id="1" xr3:uid="{00000000-0010-0000-0100-000001000000}" name=" " dataDxfId="13"/>
    <tableColumn id="2" xr3:uid="{00000000-0010-0000-0100-000002000000}" name="Begreper, forkortelser, definisjoner" dataDxfId="12"/>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EFDAD33-0A33-4FA4-B2DB-E6499DA51979}" name="Table5" displayName="Table5" ref="B2:B31" totalsRowShown="0" headerRowDxfId="11" dataDxfId="10">
  <autoFilter ref="B2:B31" xr:uid="{144B57C5-4B28-4454-9D43-A35F4E3E8FA0}"/>
  <sortState ref="B3:B30">
    <sortCondition descending="1" ref="B2:B30"/>
  </sortState>
  <tableColumns count="1">
    <tableColumn id="1" xr3:uid="{2CB281B0-5F8B-4C33-87A8-78979E1DE1A1}" name="Litteratur /grunnlagsinformasjon" dataDxfId="9"/>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30D7072-B0B0-4947-9492-DD0650B57207}" name="Table3" displayName="Table3" ref="A52:G57" totalsRowShown="0" headerRowDxfId="8" dataDxfId="7">
  <autoFilter ref="A52:G57" xr:uid="{054AE132-BCCD-4876-8B39-7D9510789BD5}"/>
  <tableColumns count="7">
    <tableColumn id="1" xr3:uid="{E12B886D-9DA1-44F2-91EA-2E04163EC861}" name="Total fosfor mg P/l" dataDxfId="6"/>
    <tableColumn id="2" xr3:uid="{8487A895-B71A-4575-9693-FF196307CE93}" name="Fortynnings-grad (ca min.)" dataDxfId="5">
      <calculatedColumnFormula>14/14</calculatedColumnFormula>
    </tableColumn>
    <tableColumn id="3" xr3:uid="{6FB4026D-7129-4300-B494-E48C7E8BECAC}" name="Fortynnings-grad (ca max)" dataDxfId="4">
      <calculatedColumnFormula>10/14</calculatedColumnFormula>
    </tableColumn>
    <tableColumn id="4" xr3:uid="{2C30A913-B6FF-44A8-B016-F006BA81EE81}" name="Spesifikk vann-mengde inn i ARA l/PE.d" dataDxfId="3"/>
    <tableColumn id="6" xr3:uid="{2AE2D236-0592-4727-AEF3-7195A209D45C}" name="% fremmed-vann (min)" dataDxfId="2" dataCellStyle="Percent">
      <calculatedColumnFormula>(Table3[[#This Row],[Fortynnings-grad (ca min.)]]-1)</calculatedColumnFormula>
    </tableColumn>
    <tableColumn id="7" xr3:uid="{881BCD31-50CD-47FC-80A4-7AC50BDFAB3D}" name="% fremmed-vann (max)" dataDxfId="1" dataCellStyle="Percent">
      <calculatedColumnFormula>(Table3[[#This Row],[Fortynnings-grad (ca max)]]-1)</calculatedColumnFormula>
    </tableColumn>
    <tableColumn id="5" xr3:uid="{446DE813-191A-4062-A7AD-67228A004526}" name="Fremmedvann-påvirkning" dataDxfId="0"/>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rene.holvik.johnsen@norconsult.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4"/>
  <sheetViews>
    <sheetView showGridLines="0" view="pageLayout" zoomScaleNormal="100" workbookViewId="0"/>
  </sheetViews>
  <sheetFormatPr defaultRowHeight="15" x14ac:dyDescent="0.25"/>
  <cols>
    <col min="1" max="1" width="20.140625" customWidth="1"/>
    <col min="2" max="2" width="10.42578125" bestFit="1" customWidth="1"/>
  </cols>
  <sheetData>
    <row r="1" spans="1:6" x14ac:dyDescent="0.25">
      <c r="A1" s="30" t="s">
        <v>1</v>
      </c>
      <c r="B1" s="2">
        <v>5172390</v>
      </c>
    </row>
    <row r="2" spans="1:6" x14ac:dyDescent="0.25">
      <c r="A2" s="30" t="s">
        <v>2</v>
      </c>
      <c r="B2" s="2" t="s">
        <v>3</v>
      </c>
    </row>
    <row r="3" spans="1:6" x14ac:dyDescent="0.25">
      <c r="A3" s="30" t="s">
        <v>4</v>
      </c>
      <c r="B3" t="s">
        <v>5</v>
      </c>
    </row>
    <row r="4" spans="1:6" x14ac:dyDescent="0.25">
      <c r="A4" s="30"/>
    </row>
    <row r="5" spans="1:6" x14ac:dyDescent="0.25">
      <c r="A5" s="30" t="s">
        <v>9</v>
      </c>
      <c r="B5" t="s">
        <v>127</v>
      </c>
    </row>
    <row r="6" spans="1:6" x14ac:dyDescent="0.25">
      <c r="A6" s="30"/>
    </row>
    <row r="7" spans="1:6" x14ac:dyDescent="0.25">
      <c r="A7" s="30"/>
    </row>
    <row r="8" spans="1:6" x14ac:dyDescent="0.25">
      <c r="A8" s="30" t="s">
        <v>6</v>
      </c>
      <c r="B8" t="s">
        <v>7</v>
      </c>
    </row>
    <row r="9" spans="1:6" x14ac:dyDescent="0.25">
      <c r="A9" s="30"/>
      <c r="B9" t="s">
        <v>8</v>
      </c>
      <c r="D9" s="14" t="s">
        <v>324</v>
      </c>
    </row>
    <row r="12" spans="1:6" x14ac:dyDescent="0.25">
      <c r="A12" s="30"/>
      <c r="B12" s="30"/>
      <c r="C12" s="30"/>
      <c r="D12" s="30"/>
      <c r="E12" s="30"/>
      <c r="F12" s="30"/>
    </row>
    <row r="13" spans="1:6" x14ac:dyDescent="0.25">
      <c r="A13" s="42"/>
    </row>
    <row r="14" spans="1:6" x14ac:dyDescent="0.25">
      <c r="A14" s="41"/>
    </row>
  </sheetData>
  <hyperlinks>
    <hyperlink ref="D9" r:id="rId1" xr:uid="{D17976ED-A645-445F-AB7D-912E73A38A63}"/>
  </hyperlinks>
  <pageMargins left="0.7" right="0.7" top="0.75" bottom="0.75" header="0.3" footer="0.3"/>
  <pageSetup paperSize="9" orientation="landscape" verticalDpi="0" r:id="rId2"/>
  <headerFooter>
    <oddHeader>&amp;CVedlegg. Informasjonsside&amp;RSist endret: 
&amp;D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33"/>
  <sheetViews>
    <sheetView showGridLines="0" view="pageLayout" zoomScale="115" zoomScaleNormal="100" zoomScalePageLayoutView="115" workbookViewId="0">
      <selection activeCell="C7" sqref="C7"/>
    </sheetView>
  </sheetViews>
  <sheetFormatPr defaultRowHeight="15" x14ac:dyDescent="0.25"/>
  <cols>
    <col min="1" max="1" width="26.28515625" customWidth="1"/>
    <col min="2" max="2" width="28" customWidth="1"/>
    <col min="3" max="3" width="29.140625" customWidth="1"/>
  </cols>
  <sheetData>
    <row r="1" spans="1:3" x14ac:dyDescent="0.25">
      <c r="A1" s="3" t="s">
        <v>363</v>
      </c>
    </row>
    <row r="2" spans="1:3" s="34" customFormat="1" x14ac:dyDescent="0.25">
      <c r="A2" s="3"/>
    </row>
    <row r="3" spans="1:3" s="34" customFormat="1" x14ac:dyDescent="0.25">
      <c r="A3" s="3"/>
      <c r="B3" s="74"/>
    </row>
    <row r="4" spans="1:3" s="34" customFormat="1" x14ac:dyDescent="0.25">
      <c r="A4" s="3"/>
    </row>
    <row r="5" spans="1:3" ht="25.5" x14ac:dyDescent="0.25">
      <c r="A5" s="98" t="s">
        <v>364</v>
      </c>
      <c r="B5" s="98" t="s">
        <v>365</v>
      </c>
    </row>
    <row r="6" spans="1:3" ht="28.5" x14ac:dyDescent="0.25">
      <c r="A6" s="5" t="s">
        <v>10</v>
      </c>
      <c r="B6" s="5">
        <v>60</v>
      </c>
    </row>
    <row r="7" spans="1:3" ht="25.5" x14ac:dyDescent="0.25">
      <c r="A7" s="5" t="s">
        <v>11</v>
      </c>
      <c r="B7" s="5">
        <v>120</v>
      </c>
    </row>
    <row r="8" spans="1:3" x14ac:dyDescent="0.25">
      <c r="A8" s="5" t="s">
        <v>12</v>
      </c>
      <c r="B8" s="5">
        <v>1.6</v>
      </c>
    </row>
    <row r="9" spans="1:3" x14ac:dyDescent="0.25">
      <c r="A9" s="5" t="s">
        <v>13</v>
      </c>
      <c r="B9" s="5">
        <v>12</v>
      </c>
    </row>
    <row r="10" spans="1:3" x14ac:dyDescent="0.25">
      <c r="A10" s="5" t="s">
        <v>14</v>
      </c>
      <c r="B10" s="5">
        <v>70</v>
      </c>
    </row>
    <row r="11" spans="1:3" x14ac:dyDescent="0.25">
      <c r="A11" s="4"/>
    </row>
    <row r="13" spans="1:3" x14ac:dyDescent="0.25">
      <c r="A13" s="3" t="s">
        <v>360</v>
      </c>
    </row>
    <row r="14" spans="1:3" ht="15.75" thickBot="1" x14ac:dyDescent="0.3"/>
    <row r="15" spans="1:3" ht="16.5" thickTop="1" thickBot="1" x14ac:dyDescent="0.3">
      <c r="A15" s="6" t="s">
        <v>15</v>
      </c>
      <c r="B15" s="7" t="s">
        <v>362</v>
      </c>
      <c r="C15" s="7" t="s">
        <v>16</v>
      </c>
    </row>
    <row r="16" spans="1:3" ht="17.25" thickTop="1" thickBot="1" x14ac:dyDescent="0.3">
      <c r="A16" s="8" t="s">
        <v>17</v>
      </c>
      <c r="B16" s="9" t="s">
        <v>18</v>
      </c>
      <c r="C16" s="9" t="s">
        <v>19</v>
      </c>
    </row>
    <row r="17" spans="1:3" ht="27" thickTop="1" thickBot="1" x14ac:dyDescent="0.3">
      <c r="A17" s="8" t="s">
        <v>20</v>
      </c>
      <c r="B17" s="9" t="s">
        <v>21</v>
      </c>
      <c r="C17" s="9" t="s">
        <v>22</v>
      </c>
    </row>
    <row r="18" spans="1:3" ht="17.25" thickTop="1" thickBot="1" x14ac:dyDescent="0.3">
      <c r="A18" s="8" t="s">
        <v>23</v>
      </c>
      <c r="B18" s="9" t="s">
        <v>24</v>
      </c>
      <c r="C18" s="9" t="s">
        <v>25</v>
      </c>
    </row>
    <row r="19" spans="1:3" ht="16.5" thickTop="1" thickBot="1" x14ac:dyDescent="0.3">
      <c r="A19" s="8" t="s">
        <v>26</v>
      </c>
      <c r="B19" s="9" t="s">
        <v>27</v>
      </c>
      <c r="C19" s="9"/>
    </row>
    <row r="20" spans="1:3" ht="16.5" thickTop="1" thickBot="1" x14ac:dyDescent="0.3">
      <c r="A20" s="8"/>
      <c r="B20" s="9" t="s">
        <v>28</v>
      </c>
      <c r="C20" s="9"/>
    </row>
    <row r="21" spans="1:3" ht="42.75" thickTop="1" thickBot="1" x14ac:dyDescent="0.3">
      <c r="A21" s="8" t="s">
        <v>29</v>
      </c>
      <c r="B21" s="9" t="s">
        <v>30</v>
      </c>
      <c r="C21" s="9" t="s">
        <v>31</v>
      </c>
    </row>
    <row r="22" spans="1:3" ht="16.5" thickTop="1" thickBot="1" x14ac:dyDescent="0.3">
      <c r="A22" s="8" t="s">
        <v>32</v>
      </c>
      <c r="B22" s="9" t="s">
        <v>33</v>
      </c>
      <c r="C22" s="9" t="s">
        <v>34</v>
      </c>
    </row>
    <row r="23" spans="1:3" ht="17.25" thickTop="1" thickBot="1" x14ac:dyDescent="0.3">
      <c r="A23" s="8" t="s">
        <v>35</v>
      </c>
      <c r="B23" s="9" t="s">
        <v>36</v>
      </c>
      <c r="C23" s="9" t="s">
        <v>37</v>
      </c>
    </row>
    <row r="24" spans="1:3" ht="17.25" thickTop="1" thickBot="1" x14ac:dyDescent="0.3">
      <c r="A24" s="8" t="s">
        <v>38</v>
      </c>
      <c r="B24" s="9" t="s">
        <v>39</v>
      </c>
      <c r="C24" s="9" t="s">
        <v>40</v>
      </c>
    </row>
    <row r="25" spans="1:3" ht="17.25" thickTop="1" thickBot="1" x14ac:dyDescent="0.3">
      <c r="A25" s="8" t="s">
        <v>41</v>
      </c>
      <c r="B25" s="9" t="s">
        <v>42</v>
      </c>
      <c r="C25" s="9" t="s">
        <v>43</v>
      </c>
    </row>
    <row r="26" spans="1:3" ht="16.5" thickTop="1" thickBot="1" x14ac:dyDescent="0.3">
      <c r="A26" s="8" t="s">
        <v>44</v>
      </c>
      <c r="B26" s="9" t="s">
        <v>45</v>
      </c>
      <c r="C26" s="9" t="s">
        <v>36</v>
      </c>
    </row>
    <row r="27" spans="1:3" ht="17.25" thickTop="1" thickBot="1" x14ac:dyDescent="0.3">
      <c r="A27" s="8" t="s">
        <v>46</v>
      </c>
      <c r="B27" s="9" t="s">
        <v>36</v>
      </c>
      <c r="C27" s="9" t="s">
        <v>47</v>
      </c>
    </row>
    <row r="28" spans="1:3" ht="15.75" thickTop="1" x14ac:dyDescent="0.25">
      <c r="A28" s="34"/>
      <c r="B28" s="34"/>
      <c r="C28" s="34"/>
    </row>
    <row r="29" spans="1:3" x14ac:dyDescent="0.25">
      <c r="A29" s="34"/>
      <c r="B29" s="34"/>
      <c r="C29" s="34"/>
    </row>
    <row r="30" spans="1:3" x14ac:dyDescent="0.25">
      <c r="A30" s="3" t="s">
        <v>361</v>
      </c>
    </row>
    <row r="31" spans="1:3" x14ac:dyDescent="0.25">
      <c r="A31" s="10" t="s">
        <v>48</v>
      </c>
    </row>
    <row r="32" spans="1:3" x14ac:dyDescent="0.25">
      <c r="A32" s="10" t="s">
        <v>49</v>
      </c>
    </row>
    <row r="33" spans="1:1" x14ac:dyDescent="0.25">
      <c r="A33" s="10" t="s">
        <v>50</v>
      </c>
    </row>
  </sheetData>
  <pageMargins left="0.7" right="0.7" top="0.75" bottom="0.75" header="0.3" footer="0.3"/>
  <pageSetup paperSize="9" orientation="portrait" verticalDpi="0" r:id="rId1"/>
  <headerFooter>
    <oddHeader>&amp;CSpesifikk forurensningsmengde og bestemmelse av antall PE&amp;R&amp;D</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C78D0-716B-42AA-8660-3B9FB658B734}">
  <dimension ref="A1:C210"/>
  <sheetViews>
    <sheetView showGridLines="0" view="pageLayout" zoomScale="115" zoomScaleNormal="100" zoomScalePageLayoutView="115" workbookViewId="0">
      <selection activeCell="B7" sqref="B7"/>
    </sheetView>
  </sheetViews>
  <sheetFormatPr defaultRowHeight="15" x14ac:dyDescent="0.25"/>
  <cols>
    <col min="1" max="16384" width="9.140625" style="34"/>
  </cols>
  <sheetData>
    <row r="1" spans="1:2" x14ac:dyDescent="0.25">
      <c r="B1" s="43"/>
    </row>
    <row r="2" spans="1:2" x14ac:dyDescent="0.25">
      <c r="A2" s="34" t="s">
        <v>569</v>
      </c>
    </row>
    <row r="20" spans="3:3" x14ac:dyDescent="0.25">
      <c r="C20" s="35"/>
    </row>
    <row r="21" spans="3:3" x14ac:dyDescent="0.25">
      <c r="C21" s="35"/>
    </row>
    <row r="22" spans="3:3" x14ac:dyDescent="0.25">
      <c r="C22" s="35"/>
    </row>
    <row r="23" spans="3:3" x14ac:dyDescent="0.25">
      <c r="C23" s="63"/>
    </row>
    <row r="24" spans="3:3" x14ac:dyDescent="0.25">
      <c r="C24" s="63"/>
    </row>
    <row r="25" spans="3:3" x14ac:dyDescent="0.25">
      <c r="C25" s="63"/>
    </row>
    <row r="26" spans="3:3" x14ac:dyDescent="0.25">
      <c r="C26" s="35"/>
    </row>
    <row r="27" spans="3:3" x14ac:dyDescent="0.25">
      <c r="C27" s="35"/>
    </row>
    <row r="28" spans="3:3" x14ac:dyDescent="0.25">
      <c r="C28" s="35"/>
    </row>
    <row r="210" spans="3:3" x14ac:dyDescent="0.25">
      <c r="C210" s="3"/>
    </row>
  </sheetData>
  <pageMargins left="0.7" right="0.7" top="0.75" bottom="0.75" header="0.3" footer="0.3"/>
  <pageSetup paperSize="9" orientation="portrait" verticalDpi="0" r:id="rId1"/>
  <headerFooter>
    <oddHeader>&amp;CKOST-NYTTEANALYSER</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210"/>
  <sheetViews>
    <sheetView showGridLines="0" view="pageLayout" zoomScale="115" zoomScaleNormal="100" zoomScalePageLayoutView="115" workbookViewId="0">
      <selection activeCell="A6" sqref="A6"/>
    </sheetView>
  </sheetViews>
  <sheetFormatPr defaultRowHeight="15" x14ac:dyDescent="0.25"/>
  <sheetData>
    <row r="1" spans="1:2" x14ac:dyDescent="0.25">
      <c r="B1" s="43"/>
    </row>
    <row r="2" spans="1:2" x14ac:dyDescent="0.25">
      <c r="A2" t="s">
        <v>569</v>
      </c>
    </row>
    <row r="20" spans="2:3" x14ac:dyDescent="0.25">
      <c r="B20" s="34"/>
      <c r="C20" s="35"/>
    </row>
    <row r="21" spans="2:3" x14ac:dyDescent="0.25">
      <c r="B21" s="34"/>
      <c r="C21" s="35"/>
    </row>
    <row r="22" spans="2:3" x14ac:dyDescent="0.25">
      <c r="B22" s="34"/>
      <c r="C22" s="35"/>
    </row>
    <row r="23" spans="2:3" x14ac:dyDescent="0.25">
      <c r="B23" s="34"/>
      <c r="C23" s="63"/>
    </row>
    <row r="24" spans="2:3" x14ac:dyDescent="0.25">
      <c r="B24" s="34"/>
      <c r="C24" s="63"/>
    </row>
    <row r="25" spans="2:3" x14ac:dyDescent="0.25">
      <c r="B25" s="34"/>
      <c r="C25" s="63"/>
    </row>
    <row r="26" spans="2:3" x14ac:dyDescent="0.25">
      <c r="B26" s="34"/>
      <c r="C26" s="35"/>
    </row>
    <row r="27" spans="2:3" x14ac:dyDescent="0.25">
      <c r="B27" s="34"/>
      <c r="C27" s="35"/>
    </row>
    <row r="28" spans="2:3" x14ac:dyDescent="0.25">
      <c r="B28" s="34"/>
      <c r="C28" s="35"/>
    </row>
    <row r="210" spans="3:3" x14ac:dyDescent="0.25">
      <c r="C210" s="3"/>
    </row>
  </sheetData>
  <pageMargins left="0.7" right="0.7" top="0.75" bottom="0.75" header="0.3" footer="0.3"/>
  <pageSetup paperSize="9" orientation="portrait" verticalDpi="0" r:id="rId1"/>
  <headerFooter>
    <oddHeader>&amp;CMÅLINGER OG TOLKING AV MÅLEDATA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E130"/>
  <sheetViews>
    <sheetView showGridLines="0" tabSelected="1" view="pageLayout" zoomScaleNormal="100" workbookViewId="0">
      <selection activeCell="A5" sqref="A5"/>
    </sheetView>
  </sheetViews>
  <sheetFormatPr defaultRowHeight="15" x14ac:dyDescent="0.25"/>
  <cols>
    <col min="1" max="1" width="28" customWidth="1"/>
    <col min="2" max="2" width="49.42578125" style="1" customWidth="1"/>
    <col min="3" max="3" width="10.28515625" customWidth="1"/>
  </cols>
  <sheetData>
    <row r="2" spans="1:2" ht="18" x14ac:dyDescent="0.25">
      <c r="A2" s="67" t="s">
        <v>287</v>
      </c>
    </row>
    <row r="5" spans="1:2" x14ac:dyDescent="0.25">
      <c r="A5" s="3" t="s">
        <v>357</v>
      </c>
    </row>
    <row r="6" spans="1:2" x14ac:dyDescent="0.25">
      <c r="A6" s="34" t="s">
        <v>359</v>
      </c>
    </row>
    <row r="7" spans="1:2" x14ac:dyDescent="0.25">
      <c r="A7" s="34" t="s">
        <v>358</v>
      </c>
    </row>
    <row r="8" spans="1:2" x14ac:dyDescent="0.25">
      <c r="A8" s="3" t="s">
        <v>355</v>
      </c>
    </row>
    <row r="9" spans="1:2" x14ac:dyDescent="0.25">
      <c r="A9" s="34" t="s">
        <v>356</v>
      </c>
      <c r="B9"/>
    </row>
    <row r="10" spans="1:2" x14ac:dyDescent="0.25">
      <c r="B10"/>
    </row>
    <row r="17" spans="1:2" ht="15.75" thickBot="1" x14ac:dyDescent="0.3">
      <c r="A17" s="4" t="s">
        <v>288</v>
      </c>
      <c r="B17"/>
    </row>
    <row r="18" spans="1:2" ht="16.5" thickTop="1" thickBot="1" x14ac:dyDescent="0.3">
      <c r="A18" s="68" t="s">
        <v>289</v>
      </c>
      <c r="B18" s="69" t="s">
        <v>290</v>
      </c>
    </row>
    <row r="19" spans="1:2" ht="39.75" thickTop="1" thickBot="1" x14ac:dyDescent="0.3">
      <c r="A19" s="70" t="s">
        <v>474</v>
      </c>
      <c r="B19" s="71" t="s">
        <v>481</v>
      </c>
    </row>
    <row r="20" spans="1:2" ht="39.75" thickTop="1" thickBot="1" x14ac:dyDescent="0.3">
      <c r="A20" s="70" t="s">
        <v>292</v>
      </c>
      <c r="B20" s="71" t="s">
        <v>481</v>
      </c>
    </row>
    <row r="21" spans="1:2" ht="27" thickTop="1" thickBot="1" x14ac:dyDescent="0.3">
      <c r="A21" s="70" t="s">
        <v>404</v>
      </c>
      <c r="B21" s="71" t="s">
        <v>475</v>
      </c>
    </row>
    <row r="22" spans="1:2" ht="15.75" thickTop="1" x14ac:dyDescent="0.25">
      <c r="A22" s="89"/>
      <c r="B22" s="89"/>
    </row>
    <row r="23" spans="1:2" x14ac:dyDescent="0.25">
      <c r="A23" s="89"/>
      <c r="B23" s="89"/>
    </row>
    <row r="24" spans="1:2" x14ac:dyDescent="0.25">
      <c r="A24" s="89"/>
      <c r="B24" s="89"/>
    </row>
    <row r="25" spans="1:2" x14ac:dyDescent="0.25">
      <c r="A25" s="89"/>
      <c r="B25" s="89"/>
    </row>
    <row r="26" spans="1:2" x14ac:dyDescent="0.25">
      <c r="A26" s="89"/>
      <c r="B26" s="89"/>
    </row>
    <row r="27" spans="1:2" x14ac:dyDescent="0.25">
      <c r="A27" s="89"/>
      <c r="B27" s="89"/>
    </row>
    <row r="28" spans="1:2" x14ac:dyDescent="0.25">
      <c r="A28" s="89"/>
      <c r="B28" s="89"/>
    </row>
    <row r="29" spans="1:2" x14ac:dyDescent="0.25">
      <c r="A29" s="89"/>
      <c r="B29" s="89"/>
    </row>
    <row r="30" spans="1:2" x14ac:dyDescent="0.25">
      <c r="A30" s="89"/>
      <c r="B30" s="89"/>
    </row>
    <row r="31" spans="1:2" x14ac:dyDescent="0.25">
      <c r="A31" s="89"/>
      <c r="B31" s="89"/>
    </row>
    <row r="32" spans="1:2" x14ac:dyDescent="0.25">
      <c r="A32" s="89"/>
      <c r="B32" s="89"/>
    </row>
    <row r="33" spans="1:5" x14ac:dyDescent="0.25">
      <c r="A33" s="89"/>
      <c r="B33" s="89"/>
    </row>
    <row r="34" spans="1:5" x14ac:dyDescent="0.25">
      <c r="A34" s="89"/>
      <c r="B34" s="89"/>
    </row>
    <row r="35" spans="1:5" x14ac:dyDescent="0.25">
      <c r="A35" s="89"/>
      <c r="B35" s="89"/>
      <c r="C35" s="34"/>
      <c r="D35" s="34"/>
      <c r="E35" s="34"/>
    </row>
    <row r="36" spans="1:5" x14ac:dyDescent="0.25">
      <c r="A36" s="89"/>
      <c r="B36" s="89"/>
    </row>
    <row r="37" spans="1:5" x14ac:dyDescent="0.25">
      <c r="A37" s="89"/>
      <c r="B37" s="89"/>
    </row>
    <row r="38" spans="1:5" x14ac:dyDescent="0.25">
      <c r="A38" s="89"/>
      <c r="B38" s="89"/>
    </row>
    <row r="39" spans="1:5" x14ac:dyDescent="0.25">
      <c r="A39" s="89"/>
      <c r="B39" s="89"/>
    </row>
    <row r="40" spans="1:5" x14ac:dyDescent="0.25">
      <c r="A40" s="89"/>
      <c r="B40" s="89"/>
    </row>
    <row r="41" spans="1:5" x14ac:dyDescent="0.25">
      <c r="A41" s="89"/>
      <c r="B41" s="89"/>
    </row>
    <row r="42" spans="1:5" x14ac:dyDescent="0.25">
      <c r="B42"/>
    </row>
    <row r="43" spans="1:5" x14ac:dyDescent="0.25">
      <c r="B43"/>
    </row>
    <row r="44" spans="1:5" x14ac:dyDescent="0.25">
      <c r="B44"/>
    </row>
    <row r="45" spans="1:5" x14ac:dyDescent="0.25">
      <c r="B45"/>
    </row>
    <row r="46" spans="1:5" x14ac:dyDescent="0.25">
      <c r="B46"/>
    </row>
    <row r="47" spans="1:5" x14ac:dyDescent="0.25">
      <c r="A47" s="3"/>
      <c r="B47"/>
    </row>
    <row r="48" spans="1:5" ht="15.75" thickBot="1" x14ac:dyDescent="0.3">
      <c r="A48" s="4" t="s">
        <v>293</v>
      </c>
      <c r="B48"/>
    </row>
    <row r="49" spans="1:2" ht="16.5" thickTop="1" thickBot="1" x14ac:dyDescent="0.3">
      <c r="A49" s="68" t="s">
        <v>294</v>
      </c>
      <c r="B49" s="69" t="s">
        <v>290</v>
      </c>
    </row>
    <row r="50" spans="1:2" ht="39.75" thickTop="1" thickBot="1" x14ac:dyDescent="0.3">
      <c r="A50" s="70" t="s">
        <v>295</v>
      </c>
      <c r="B50" s="71" t="s">
        <v>296</v>
      </c>
    </row>
    <row r="51" spans="1:2" ht="27" thickTop="1" thickBot="1" x14ac:dyDescent="0.3">
      <c r="A51" s="70" t="s">
        <v>297</v>
      </c>
      <c r="B51" s="71" t="s">
        <v>476</v>
      </c>
    </row>
    <row r="52" spans="1:2" ht="27" thickTop="1" thickBot="1" x14ac:dyDescent="0.3">
      <c r="A52" s="70" t="s">
        <v>315</v>
      </c>
      <c r="B52" s="71" t="s">
        <v>477</v>
      </c>
    </row>
    <row r="53" spans="1:2" ht="39.75" thickTop="1" thickBot="1" x14ac:dyDescent="0.3">
      <c r="A53" s="70" t="s">
        <v>298</v>
      </c>
      <c r="B53" s="71" t="s">
        <v>299</v>
      </c>
    </row>
    <row r="54" spans="1:2" ht="39.75" thickTop="1" thickBot="1" x14ac:dyDescent="0.3">
      <c r="A54" s="70" t="s">
        <v>300</v>
      </c>
      <c r="B54" s="71" t="s">
        <v>478</v>
      </c>
    </row>
    <row r="55" spans="1:2" ht="52.5" thickTop="1" thickBot="1" x14ac:dyDescent="0.3">
      <c r="A55" s="70" t="s">
        <v>301</v>
      </c>
      <c r="B55" s="71" t="s">
        <v>302</v>
      </c>
    </row>
    <row r="56" spans="1:2" ht="39.75" thickTop="1" thickBot="1" x14ac:dyDescent="0.3">
      <c r="A56" s="70" t="s">
        <v>303</v>
      </c>
      <c r="B56" s="71" t="s">
        <v>304</v>
      </c>
    </row>
    <row r="57" spans="1:2" ht="39.75" thickTop="1" thickBot="1" x14ac:dyDescent="0.3">
      <c r="A57" s="70" t="s">
        <v>305</v>
      </c>
      <c r="B57" s="71" t="s">
        <v>306</v>
      </c>
    </row>
    <row r="58" spans="1:2" ht="26.25" thickTop="1" x14ac:dyDescent="0.25">
      <c r="A58" s="155" t="s">
        <v>307</v>
      </c>
      <c r="B58" s="72" t="s">
        <v>308</v>
      </c>
    </row>
    <row r="59" spans="1:2" ht="51.75" thickBot="1" x14ac:dyDescent="0.3">
      <c r="A59" s="156"/>
      <c r="B59" s="71" t="s">
        <v>309</v>
      </c>
    </row>
    <row r="60" spans="1:2" ht="39.75" thickTop="1" thickBot="1" x14ac:dyDescent="0.3">
      <c r="A60" s="70" t="s">
        <v>310</v>
      </c>
      <c r="B60" s="71" t="s">
        <v>479</v>
      </c>
    </row>
    <row r="61" spans="1:2" ht="52.5" thickTop="1" thickBot="1" x14ac:dyDescent="0.3">
      <c r="A61" s="70" t="s">
        <v>480</v>
      </c>
      <c r="B61" s="71" t="s">
        <v>291</v>
      </c>
    </row>
    <row r="62" spans="1:2" ht="27" thickTop="1" thickBot="1" x14ac:dyDescent="0.3">
      <c r="A62" s="70" t="s">
        <v>316</v>
      </c>
      <c r="B62" s="71" t="s">
        <v>317</v>
      </c>
    </row>
    <row r="63" spans="1:2" ht="15.75" thickTop="1" x14ac:dyDescent="0.25">
      <c r="A63" s="89"/>
      <c r="B63" s="89"/>
    </row>
    <row r="64" spans="1:2" x14ac:dyDescent="0.25">
      <c r="A64" s="89"/>
      <c r="B64" s="89"/>
    </row>
    <row r="65" spans="1:2" x14ac:dyDescent="0.25">
      <c r="A65" s="89"/>
      <c r="B65" s="89"/>
    </row>
    <row r="66" spans="1:2" x14ac:dyDescent="0.25">
      <c r="A66" s="89"/>
      <c r="B66" s="89"/>
    </row>
    <row r="67" spans="1:2" x14ac:dyDescent="0.25">
      <c r="A67" s="89"/>
      <c r="B67" s="89"/>
    </row>
    <row r="68" spans="1:2" x14ac:dyDescent="0.25">
      <c r="A68" s="89"/>
      <c r="B68" s="89"/>
    </row>
    <row r="69" spans="1:2" x14ac:dyDescent="0.25">
      <c r="A69" s="89"/>
      <c r="B69" s="89"/>
    </row>
    <row r="70" spans="1:2" x14ac:dyDescent="0.25">
      <c r="A70" s="89"/>
      <c r="B70" s="89"/>
    </row>
    <row r="71" spans="1:2" x14ac:dyDescent="0.25">
      <c r="A71" s="89"/>
      <c r="B71" s="89"/>
    </row>
    <row r="72" spans="1:2" x14ac:dyDescent="0.25">
      <c r="A72" s="89"/>
      <c r="B72" s="89"/>
    </row>
    <row r="77" spans="1:2" x14ac:dyDescent="0.25">
      <c r="A77" s="30" t="s">
        <v>565</v>
      </c>
    </row>
    <row r="80" spans="1:2" s="34" customFormat="1" x14ac:dyDescent="0.25">
      <c r="A80" t="s">
        <v>554</v>
      </c>
      <c r="B80" s="1"/>
    </row>
    <row r="81" spans="1:5" s="34" customFormat="1" x14ac:dyDescent="0.25">
      <c r="A81" s="34" t="s">
        <v>562</v>
      </c>
      <c r="B81" s="1"/>
      <c r="C81"/>
      <c r="D81"/>
      <c r="E81"/>
    </row>
    <row r="82" spans="1:5" s="34" customFormat="1" x14ac:dyDescent="0.25">
      <c r="A82" s="34" t="s">
        <v>563</v>
      </c>
      <c r="B82" s="1"/>
    </row>
    <row r="83" spans="1:5" x14ac:dyDescent="0.25">
      <c r="A83" s="34"/>
      <c r="B83" s="35"/>
    </row>
    <row r="84" spans="1:5" x14ac:dyDescent="0.25">
      <c r="A84" s="34" t="s">
        <v>558</v>
      </c>
      <c r="B84" s="34"/>
    </row>
    <row r="85" spans="1:5" x14ac:dyDescent="0.25">
      <c r="A85" s="34" t="s">
        <v>559</v>
      </c>
      <c r="B85" s="34"/>
    </row>
    <row r="86" spans="1:5" ht="17.25" x14ac:dyDescent="0.25">
      <c r="A86" s="34" t="s">
        <v>555</v>
      </c>
    </row>
    <row r="87" spans="1:5" x14ac:dyDescent="0.25">
      <c r="A87" s="34" t="s">
        <v>556</v>
      </c>
    </row>
    <row r="88" spans="1:5" x14ac:dyDescent="0.25">
      <c r="A88" s="34"/>
    </row>
    <row r="89" spans="1:5" x14ac:dyDescent="0.25">
      <c r="A89" s="34" t="s">
        <v>311</v>
      </c>
    </row>
    <row r="90" spans="1:5" s="34" customFormat="1" x14ac:dyDescent="0.25">
      <c r="A90" s="34" t="s">
        <v>557</v>
      </c>
      <c r="B90" s="1"/>
    </row>
    <row r="91" spans="1:5" x14ac:dyDescent="0.25">
      <c r="A91" s="34" t="s">
        <v>560</v>
      </c>
    </row>
    <row r="92" spans="1:5" x14ac:dyDescent="0.25">
      <c r="A92" s="34" t="s">
        <v>561</v>
      </c>
    </row>
    <row r="93" spans="1:5" x14ac:dyDescent="0.25">
      <c r="A93" s="34"/>
      <c r="B93" s="35"/>
    </row>
    <row r="94" spans="1:5" x14ac:dyDescent="0.25">
      <c r="A94" s="34" t="s">
        <v>312</v>
      </c>
    </row>
    <row r="125" spans="1:2" x14ac:dyDescent="0.25">
      <c r="A125" s="30" t="s">
        <v>564</v>
      </c>
    </row>
    <row r="127" spans="1:2" x14ac:dyDescent="0.25">
      <c r="A127" t="s">
        <v>566</v>
      </c>
    </row>
    <row r="128" spans="1:2" x14ac:dyDescent="0.25">
      <c r="A128" s="34" t="s">
        <v>567</v>
      </c>
      <c r="B128" s="35"/>
    </row>
    <row r="129" spans="1:2" s="34" customFormat="1" x14ac:dyDescent="0.25">
      <c r="A129" t="s">
        <v>568</v>
      </c>
      <c r="B129" s="1"/>
    </row>
    <row r="130" spans="1:2" x14ac:dyDescent="0.25">
      <c r="A130" s="34"/>
    </row>
  </sheetData>
  <mergeCells count="1">
    <mergeCell ref="A58:A59"/>
  </mergeCells>
  <pageMargins left="0.5" right="0.7" top="0.75" bottom="0.75" header="0.3" footer="0.3"/>
  <pageSetup paperSize="9" orientation="portrait" verticalDpi="0" r:id="rId1"/>
  <headerFooter>
    <oddHeader>&amp;L&amp;P
&amp;R&amp;D</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7"/>
  <sheetViews>
    <sheetView showGridLines="0" view="pageLayout" zoomScaleNormal="100" workbookViewId="0">
      <selection activeCell="A14" sqref="A14"/>
    </sheetView>
  </sheetViews>
  <sheetFormatPr defaultRowHeight="15" x14ac:dyDescent="0.25"/>
  <cols>
    <col min="1" max="1" width="12.5703125" style="1" customWidth="1"/>
    <col min="2" max="2" width="43" style="1" customWidth="1"/>
    <col min="3" max="3" width="12.140625" style="1" customWidth="1"/>
    <col min="4" max="5" width="10.28515625" customWidth="1"/>
  </cols>
  <sheetData>
    <row r="1" spans="1:3" x14ac:dyDescent="0.25">
      <c r="A1" s="44"/>
    </row>
    <row r="2" spans="1:3" x14ac:dyDescent="0.25">
      <c r="A2" s="44" t="s">
        <v>248</v>
      </c>
      <c r="B2" s="44" t="s">
        <v>0</v>
      </c>
      <c r="C2"/>
    </row>
    <row r="3" spans="1:3" x14ac:dyDescent="0.25">
      <c r="A3" s="66" t="s">
        <v>190</v>
      </c>
      <c r="B3" s="66" t="s">
        <v>66</v>
      </c>
      <c r="C3"/>
    </row>
    <row r="4" spans="1:3" x14ac:dyDescent="0.25">
      <c r="A4" s="66" t="s">
        <v>191</v>
      </c>
      <c r="B4" s="66" t="s">
        <v>51</v>
      </c>
      <c r="C4"/>
    </row>
    <row r="5" spans="1:3" ht="75" x14ac:dyDescent="0.25">
      <c r="A5" s="66" t="s">
        <v>250</v>
      </c>
      <c r="B5" s="66" t="s">
        <v>318</v>
      </c>
      <c r="C5"/>
    </row>
    <row r="6" spans="1:3" ht="30" x14ac:dyDescent="0.25">
      <c r="A6" s="66" t="s">
        <v>193</v>
      </c>
      <c r="B6" s="66" t="s">
        <v>320</v>
      </c>
      <c r="C6"/>
    </row>
    <row r="7" spans="1:3" x14ac:dyDescent="0.25">
      <c r="A7" s="66" t="s">
        <v>265</v>
      </c>
      <c r="B7" s="66" t="s">
        <v>321</v>
      </c>
      <c r="C7"/>
    </row>
    <row r="8" spans="1:3" x14ac:dyDescent="0.25">
      <c r="A8" s="66" t="s">
        <v>266</v>
      </c>
      <c r="B8" s="66" t="s">
        <v>119</v>
      </c>
      <c r="C8"/>
    </row>
    <row r="9" spans="1:3" ht="30" x14ac:dyDescent="0.25">
      <c r="A9" s="66" t="s">
        <v>319</v>
      </c>
      <c r="B9" s="66" t="s">
        <v>575</v>
      </c>
      <c r="C9"/>
    </row>
    <row r="10" spans="1:3" x14ac:dyDescent="0.25">
      <c r="A10" s="66" t="s">
        <v>313</v>
      </c>
      <c r="B10" s="66" t="s">
        <v>284</v>
      </c>
      <c r="C10"/>
    </row>
    <row r="11" spans="1:3" x14ac:dyDescent="0.25">
      <c r="A11" s="66" t="s">
        <v>314</v>
      </c>
      <c r="B11" s="66" t="s">
        <v>125</v>
      </c>
      <c r="C11"/>
    </row>
    <row r="12" spans="1:3" x14ac:dyDescent="0.25">
      <c r="A12" s="66" t="s">
        <v>322</v>
      </c>
      <c r="B12" s="66" t="s">
        <v>570</v>
      </c>
      <c r="C12"/>
    </row>
    <row r="13" spans="1:3" x14ac:dyDescent="0.25">
      <c r="A13" s="66" t="s">
        <v>323</v>
      </c>
      <c r="B13" s="66" t="s">
        <v>249</v>
      </c>
      <c r="C13"/>
    </row>
    <row r="14" spans="1:3" x14ac:dyDescent="0.25">
      <c r="C14"/>
    </row>
    <row r="15" spans="1:3" x14ac:dyDescent="0.25">
      <c r="C15"/>
    </row>
    <row r="16" spans="1:3" x14ac:dyDescent="0.25">
      <c r="C16"/>
    </row>
    <row r="17" spans="3:3" x14ac:dyDescent="0.25">
      <c r="C17"/>
    </row>
  </sheetData>
  <pageMargins left="0.7" right="0.7" top="0.75" bottom="0.75" header="0.3" footer="0.3"/>
  <pageSetup paperSize="9" orientation="portrait" verticalDpi="0" r:id="rId1"/>
  <headerFooter>
    <oddHeader>&amp;COversikt vedlegg&amp;R&amp;D</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53"/>
  <sheetViews>
    <sheetView showGridLines="0" view="pageLayout" zoomScaleNormal="100" workbookViewId="0">
      <selection activeCell="B3" sqref="B3"/>
    </sheetView>
  </sheetViews>
  <sheetFormatPr defaultRowHeight="15" x14ac:dyDescent="0.25"/>
  <cols>
    <col min="1" max="1" width="2" customWidth="1"/>
    <col min="2" max="2" width="26.42578125" style="45" bestFit="1" customWidth="1"/>
    <col min="3" max="3" width="59.28515625" style="45" customWidth="1"/>
    <col min="4" max="4" width="25.140625" customWidth="1"/>
    <col min="5" max="5" width="18.85546875" customWidth="1"/>
  </cols>
  <sheetData>
    <row r="1" spans="1:3" x14ac:dyDescent="0.25">
      <c r="A1" s="3"/>
    </row>
    <row r="2" spans="1:3" x14ac:dyDescent="0.25">
      <c r="A2" s="3"/>
      <c r="B2" s="45" t="s">
        <v>220</v>
      </c>
      <c r="C2" s="45" t="s">
        <v>85</v>
      </c>
    </row>
    <row r="3" spans="1:3" ht="77.25" customHeight="1" x14ac:dyDescent="0.25">
      <c r="A3" s="3"/>
      <c r="B3" s="45" t="s">
        <v>199</v>
      </c>
      <c r="C3" s="45" t="s">
        <v>223</v>
      </c>
    </row>
    <row r="4" spans="1:3" ht="19.5" customHeight="1" x14ac:dyDescent="0.25">
      <c r="A4" s="11"/>
      <c r="B4" s="45" t="s">
        <v>200</v>
      </c>
      <c r="C4" s="45" t="s">
        <v>224</v>
      </c>
    </row>
    <row r="5" spans="1:3" ht="30" x14ac:dyDescent="0.25">
      <c r="A5" s="12"/>
      <c r="B5" s="45" t="s">
        <v>70</v>
      </c>
      <c r="C5" s="45" t="s">
        <v>225</v>
      </c>
    </row>
    <row r="6" spans="1:3" ht="18" customHeight="1" x14ac:dyDescent="0.25">
      <c r="A6" s="12"/>
      <c r="B6" s="45" t="s">
        <v>201</v>
      </c>
      <c r="C6" s="45" t="s">
        <v>226</v>
      </c>
    </row>
    <row r="7" spans="1:3" ht="30" x14ac:dyDescent="0.25">
      <c r="A7" s="12"/>
      <c r="B7" s="45" t="s">
        <v>67</v>
      </c>
      <c r="C7" s="45" t="s">
        <v>459</v>
      </c>
    </row>
    <row r="8" spans="1:3" ht="98.25" customHeight="1" x14ac:dyDescent="0.25">
      <c r="A8" s="12"/>
      <c r="B8" s="45" t="s">
        <v>68</v>
      </c>
      <c r="C8" s="45" t="s">
        <v>325</v>
      </c>
    </row>
    <row r="9" spans="1:3" ht="23.25" customHeight="1" x14ac:dyDescent="0.25">
      <c r="A9" s="11"/>
      <c r="B9" s="45" t="s">
        <v>202</v>
      </c>
      <c r="C9" s="45" t="s">
        <v>227</v>
      </c>
    </row>
    <row r="10" spans="1:3" ht="30" x14ac:dyDescent="0.25">
      <c r="A10" s="11"/>
      <c r="B10" s="45" t="s">
        <v>88</v>
      </c>
      <c r="C10" s="45" t="s">
        <v>89</v>
      </c>
    </row>
    <row r="11" spans="1:3" s="34" customFormat="1" ht="45" x14ac:dyDescent="0.25">
      <c r="A11" s="11"/>
      <c r="B11" s="45" t="s">
        <v>205</v>
      </c>
      <c r="C11" s="45" t="s">
        <v>232</v>
      </c>
    </row>
    <row r="12" spans="1:3" ht="45" x14ac:dyDescent="0.25">
      <c r="B12" s="45" t="s">
        <v>206</v>
      </c>
      <c r="C12" s="45" t="s">
        <v>460</v>
      </c>
    </row>
    <row r="13" spans="1:3" ht="30" x14ac:dyDescent="0.25">
      <c r="A13" s="3"/>
      <c r="B13" s="45" t="s">
        <v>229</v>
      </c>
      <c r="C13" s="45" t="s">
        <v>228</v>
      </c>
    </row>
    <row r="14" spans="1:3" ht="18.75" customHeight="1" x14ac:dyDescent="0.25">
      <c r="A14" s="13"/>
      <c r="B14" s="45" t="s">
        <v>204</v>
      </c>
      <c r="C14" s="45" t="s">
        <v>231</v>
      </c>
    </row>
    <row r="15" spans="1:3" ht="30" x14ac:dyDescent="0.25">
      <c r="A15" s="13"/>
      <c r="B15" s="45" t="s">
        <v>203</v>
      </c>
      <c r="C15" s="45" t="s">
        <v>230</v>
      </c>
    </row>
    <row r="16" spans="1:3" x14ac:dyDescent="0.25">
      <c r="A16" s="13"/>
      <c r="B16" s="45" t="s">
        <v>207</v>
      </c>
      <c r="C16" s="45" t="s">
        <v>233</v>
      </c>
    </row>
    <row r="17" spans="1:3" ht="60" x14ac:dyDescent="0.25">
      <c r="A17" s="13"/>
      <c r="B17" s="45" t="s">
        <v>69</v>
      </c>
      <c r="C17" s="45" t="s">
        <v>461</v>
      </c>
    </row>
    <row r="18" spans="1:3" ht="33.75" customHeight="1" x14ac:dyDescent="0.25">
      <c r="A18" s="3"/>
      <c r="B18" s="45" t="s">
        <v>118</v>
      </c>
      <c r="C18" s="45" t="s">
        <v>234</v>
      </c>
    </row>
    <row r="19" spans="1:3" ht="30" x14ac:dyDescent="0.25">
      <c r="A19" s="3"/>
      <c r="B19" s="45" t="s">
        <v>326</v>
      </c>
      <c r="C19" s="45" t="s">
        <v>235</v>
      </c>
    </row>
    <row r="20" spans="1:3" ht="90" x14ac:dyDescent="0.25">
      <c r="A20" s="3"/>
      <c r="B20" s="45" t="s">
        <v>74</v>
      </c>
      <c r="C20" s="45" t="s">
        <v>236</v>
      </c>
    </row>
    <row r="21" spans="1:3" ht="138" customHeight="1" x14ac:dyDescent="0.25">
      <c r="A21" s="3"/>
      <c r="B21" s="45" t="s">
        <v>75</v>
      </c>
      <c r="C21" s="45" t="s">
        <v>131</v>
      </c>
    </row>
    <row r="22" spans="1:3" ht="30" x14ac:dyDescent="0.25">
      <c r="A22" s="3"/>
      <c r="B22" s="45" t="s">
        <v>86</v>
      </c>
      <c r="C22" s="45" t="s">
        <v>327</v>
      </c>
    </row>
    <row r="23" spans="1:3" ht="75" x14ac:dyDescent="0.25">
      <c r="A23" s="3"/>
      <c r="B23" s="45" t="s">
        <v>87</v>
      </c>
      <c r="C23" s="45" t="s">
        <v>462</v>
      </c>
    </row>
    <row r="24" spans="1:3" ht="60" x14ac:dyDescent="0.25">
      <c r="A24" s="3"/>
      <c r="B24" s="45" t="s">
        <v>128</v>
      </c>
      <c r="C24" s="45" t="s">
        <v>463</v>
      </c>
    </row>
    <row r="25" spans="1:3" x14ac:dyDescent="0.25">
      <c r="A25" s="14"/>
      <c r="B25" s="45" t="s">
        <v>208</v>
      </c>
      <c r="C25" s="45" t="s">
        <v>237</v>
      </c>
    </row>
    <row r="26" spans="1:3" ht="60" x14ac:dyDescent="0.25">
      <c r="B26" s="45" t="s">
        <v>285</v>
      </c>
      <c r="C26" s="75" t="s">
        <v>286</v>
      </c>
    </row>
    <row r="27" spans="1:3" x14ac:dyDescent="0.25">
      <c r="B27" s="45" t="s">
        <v>209</v>
      </c>
      <c r="C27" s="45" t="s">
        <v>238</v>
      </c>
    </row>
    <row r="28" spans="1:3" ht="90" x14ac:dyDescent="0.25">
      <c r="B28" s="45" t="s">
        <v>255</v>
      </c>
      <c r="C28" s="76" t="s">
        <v>256</v>
      </c>
    </row>
    <row r="29" spans="1:3" ht="240" x14ac:dyDescent="0.25">
      <c r="B29" s="45" t="s">
        <v>210</v>
      </c>
      <c r="C29" s="45" t="s">
        <v>464</v>
      </c>
    </row>
    <row r="30" spans="1:3" ht="45" x14ac:dyDescent="0.25">
      <c r="B30" s="45" t="s">
        <v>72</v>
      </c>
      <c r="C30" s="45" t="s">
        <v>71</v>
      </c>
    </row>
    <row r="31" spans="1:3" ht="30" x14ac:dyDescent="0.25">
      <c r="B31" s="45" t="s">
        <v>211</v>
      </c>
      <c r="C31" s="45" t="s">
        <v>239</v>
      </c>
    </row>
    <row r="32" spans="1:3" ht="30" x14ac:dyDescent="0.25">
      <c r="B32" s="45" t="s">
        <v>212</v>
      </c>
      <c r="C32" s="45" t="s">
        <v>240</v>
      </c>
    </row>
    <row r="33" spans="2:3" x14ac:dyDescent="0.25">
      <c r="B33" s="45" t="s">
        <v>213</v>
      </c>
      <c r="C33" s="45" t="s">
        <v>241</v>
      </c>
    </row>
    <row r="34" spans="2:3" ht="135" x14ac:dyDescent="0.25">
      <c r="B34" s="45" t="s">
        <v>277</v>
      </c>
      <c r="C34" s="45" t="s">
        <v>278</v>
      </c>
    </row>
    <row r="35" spans="2:3" ht="210" x14ac:dyDescent="0.25">
      <c r="B35" s="45" t="s">
        <v>276</v>
      </c>
      <c r="C35" s="45" t="s">
        <v>465</v>
      </c>
    </row>
    <row r="36" spans="2:3" x14ac:dyDescent="0.25">
      <c r="B36" s="45" t="s">
        <v>82</v>
      </c>
      <c r="C36" s="45" t="s">
        <v>466</v>
      </c>
    </row>
    <row r="37" spans="2:3" ht="45" x14ac:dyDescent="0.25">
      <c r="B37" s="45" t="s">
        <v>83</v>
      </c>
      <c r="C37" s="45" t="s">
        <v>84</v>
      </c>
    </row>
    <row r="38" spans="2:3" ht="30" x14ac:dyDescent="0.25">
      <c r="B38" s="45" t="s">
        <v>214</v>
      </c>
      <c r="C38" s="45" t="s">
        <v>242</v>
      </c>
    </row>
    <row r="39" spans="2:3" ht="45" x14ac:dyDescent="0.25">
      <c r="B39" s="45" t="s">
        <v>73</v>
      </c>
      <c r="C39" s="45" t="s">
        <v>467</v>
      </c>
    </row>
    <row r="40" spans="2:3" x14ac:dyDescent="0.25">
      <c r="B40" s="45" t="s">
        <v>215</v>
      </c>
      <c r="C40" s="45" t="s">
        <v>243</v>
      </c>
    </row>
    <row r="41" spans="2:3" ht="30" x14ac:dyDescent="0.25">
      <c r="B41" s="45" t="s">
        <v>216</v>
      </c>
      <c r="C41" s="45" t="s">
        <v>244</v>
      </c>
    </row>
    <row r="42" spans="2:3" ht="90" x14ac:dyDescent="0.25">
      <c r="B42" s="45" t="s">
        <v>130</v>
      </c>
      <c r="C42" s="45" t="s">
        <v>468</v>
      </c>
    </row>
    <row r="43" spans="2:3" ht="30" x14ac:dyDescent="0.25">
      <c r="B43" s="45" t="s">
        <v>76</v>
      </c>
      <c r="C43" s="45" t="s">
        <v>77</v>
      </c>
    </row>
    <row r="44" spans="2:3" ht="75" x14ac:dyDescent="0.25">
      <c r="B44" s="45" t="s">
        <v>78</v>
      </c>
      <c r="C44" s="45" t="s">
        <v>79</v>
      </c>
    </row>
    <row r="45" spans="2:3" x14ac:dyDescent="0.25">
      <c r="B45" s="45" t="s">
        <v>217</v>
      </c>
      <c r="C45" s="45" t="s">
        <v>245</v>
      </c>
    </row>
    <row r="46" spans="2:3" x14ac:dyDescent="0.25">
      <c r="B46" s="45" t="s">
        <v>218</v>
      </c>
      <c r="C46" s="45" t="s">
        <v>246</v>
      </c>
    </row>
    <row r="47" spans="2:3" ht="30" x14ac:dyDescent="0.25">
      <c r="B47" s="45" t="s">
        <v>219</v>
      </c>
      <c r="C47" s="45" t="s">
        <v>247</v>
      </c>
    </row>
    <row r="48" spans="2:3" ht="45" x14ac:dyDescent="0.25">
      <c r="B48" s="45" t="s">
        <v>80</v>
      </c>
      <c r="C48" s="45" t="s">
        <v>222</v>
      </c>
    </row>
    <row r="49" spans="2:9" ht="60" x14ac:dyDescent="0.25">
      <c r="B49" s="45" t="s">
        <v>81</v>
      </c>
      <c r="C49" s="45" t="s">
        <v>221</v>
      </c>
      <c r="D49" s="34"/>
      <c r="E49" s="34"/>
      <c r="F49" s="34"/>
      <c r="G49" s="34"/>
      <c r="H49" s="34"/>
      <c r="I49" s="34"/>
    </row>
    <row r="50" spans="2:9" x14ac:dyDescent="0.25">
      <c r="D50" s="34"/>
      <c r="E50" s="34"/>
      <c r="F50" s="34"/>
      <c r="G50" s="34"/>
      <c r="H50" s="34"/>
      <c r="I50" s="34"/>
    </row>
    <row r="51" spans="2:9" x14ac:dyDescent="0.25">
      <c r="C51" s="73"/>
      <c r="D51" s="34"/>
      <c r="E51" s="34"/>
      <c r="F51" s="34"/>
      <c r="G51" s="34"/>
      <c r="H51" s="34"/>
      <c r="I51" s="34"/>
    </row>
    <row r="52" spans="2:9" x14ac:dyDescent="0.25">
      <c r="C52" s="73"/>
      <c r="D52" s="34"/>
      <c r="E52" s="34"/>
      <c r="F52" s="34"/>
      <c r="G52" s="34"/>
      <c r="H52" s="34"/>
      <c r="I52" s="34"/>
    </row>
    <row r="53" spans="2:9" x14ac:dyDescent="0.25">
      <c r="C53" s="73"/>
    </row>
  </sheetData>
  <pageMargins left="0.38541666666666669" right="0.7" top="0.64583333333333337" bottom="0.75" header="0.3" footer="0.3"/>
  <pageSetup paperSize="9" orientation="portrait" verticalDpi="0" r:id="rId1"/>
  <headerFooter>
    <oddHeader>&amp;COrdliste&amp;R&amp;D</oddHead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59"/>
  <sheetViews>
    <sheetView showGridLines="0" view="pageLayout" zoomScaleNormal="100" workbookViewId="0">
      <selection activeCell="B25" sqref="B25"/>
    </sheetView>
  </sheetViews>
  <sheetFormatPr defaultRowHeight="15" x14ac:dyDescent="0.25"/>
  <cols>
    <col min="2" max="2" width="114.42578125" style="35" customWidth="1"/>
  </cols>
  <sheetData>
    <row r="1" spans="1:2" x14ac:dyDescent="0.25">
      <c r="A1" s="3"/>
    </row>
    <row r="2" spans="1:2" x14ac:dyDescent="0.25">
      <c r="A2" s="3"/>
      <c r="B2" s="35" t="s">
        <v>254</v>
      </c>
    </row>
    <row r="3" spans="1:2" ht="30" x14ac:dyDescent="0.25">
      <c r="A3" s="3"/>
      <c r="B3" s="35" t="s">
        <v>126</v>
      </c>
    </row>
    <row r="4" spans="1:2" ht="30" x14ac:dyDescent="0.25">
      <c r="A4" s="11"/>
      <c r="B4" s="35" t="s">
        <v>117</v>
      </c>
    </row>
    <row r="5" spans="1:2" ht="30" x14ac:dyDescent="0.25">
      <c r="A5" s="12"/>
      <c r="B5" s="35" t="s">
        <v>65</v>
      </c>
    </row>
    <row r="6" spans="1:2" x14ac:dyDescent="0.25">
      <c r="A6" s="12"/>
      <c r="B6" s="35" t="s">
        <v>122</v>
      </c>
    </row>
    <row r="7" spans="1:2" x14ac:dyDescent="0.25">
      <c r="A7" s="11"/>
      <c r="B7" s="35" t="s">
        <v>280</v>
      </c>
    </row>
    <row r="8" spans="1:2" x14ac:dyDescent="0.25">
      <c r="A8" s="12"/>
      <c r="B8" s="35" t="s">
        <v>64</v>
      </c>
    </row>
    <row r="9" spans="1:2" ht="30" x14ac:dyDescent="0.25">
      <c r="A9" s="12"/>
      <c r="B9" s="64" t="s">
        <v>275</v>
      </c>
    </row>
    <row r="10" spans="1:2" x14ac:dyDescent="0.25">
      <c r="A10" s="12"/>
      <c r="B10" s="35" t="s">
        <v>120</v>
      </c>
    </row>
    <row r="11" spans="1:2" x14ac:dyDescent="0.25">
      <c r="A11" s="11"/>
      <c r="B11" s="35" t="s">
        <v>253</v>
      </c>
    </row>
    <row r="12" spans="1:2" x14ac:dyDescent="0.25">
      <c r="A12" s="11"/>
      <c r="B12" s="35" t="s">
        <v>121</v>
      </c>
    </row>
    <row r="13" spans="1:2" x14ac:dyDescent="0.25">
      <c r="A13" s="11"/>
      <c r="B13" s="37" t="s">
        <v>63</v>
      </c>
    </row>
    <row r="14" spans="1:2" x14ac:dyDescent="0.25">
      <c r="A14" s="11"/>
      <c r="B14" s="35" t="s">
        <v>55</v>
      </c>
    </row>
    <row r="15" spans="1:2" x14ac:dyDescent="0.25">
      <c r="B15" s="37" t="s">
        <v>56</v>
      </c>
    </row>
    <row r="16" spans="1:2" x14ac:dyDescent="0.25">
      <c r="B16" s="37" t="s">
        <v>58</v>
      </c>
    </row>
    <row r="17" spans="1:2" x14ac:dyDescent="0.25">
      <c r="A17" s="3"/>
      <c r="B17" s="37" t="s">
        <v>59</v>
      </c>
    </row>
    <row r="18" spans="1:2" x14ac:dyDescent="0.25">
      <c r="A18" s="13"/>
      <c r="B18" s="37" t="s">
        <v>60</v>
      </c>
    </row>
    <row r="19" spans="1:2" x14ac:dyDescent="0.25">
      <c r="A19" s="13"/>
      <c r="B19" s="37" t="s">
        <v>62</v>
      </c>
    </row>
    <row r="20" spans="1:2" x14ac:dyDescent="0.25">
      <c r="A20" s="13"/>
      <c r="B20" s="37" t="s">
        <v>61</v>
      </c>
    </row>
    <row r="21" spans="1:2" x14ac:dyDescent="0.25">
      <c r="A21" s="13"/>
      <c r="B21" s="37" t="s">
        <v>57</v>
      </c>
    </row>
    <row r="22" spans="1:2" ht="33.75" customHeight="1" x14ac:dyDescent="0.25">
      <c r="A22" s="13"/>
      <c r="B22" s="76" t="s">
        <v>252</v>
      </c>
    </row>
    <row r="23" spans="1:2" x14ac:dyDescent="0.25">
      <c r="A23" s="3"/>
      <c r="B23" s="38" t="s">
        <v>124</v>
      </c>
    </row>
    <row r="24" spans="1:2" x14ac:dyDescent="0.25">
      <c r="A24" s="3"/>
      <c r="B24" s="33" t="s">
        <v>53</v>
      </c>
    </row>
    <row r="25" spans="1:2" x14ac:dyDescent="0.25">
      <c r="A25" s="3"/>
      <c r="B25" s="33" t="s">
        <v>54</v>
      </c>
    </row>
    <row r="26" spans="1:2" x14ac:dyDescent="0.25">
      <c r="A26" s="3"/>
      <c r="B26" s="35" t="s">
        <v>279</v>
      </c>
    </row>
    <row r="27" spans="1:2" x14ac:dyDescent="0.25">
      <c r="A27" s="3"/>
      <c r="B27" s="64" t="s">
        <v>274</v>
      </c>
    </row>
    <row r="28" spans="1:2" ht="30" x14ac:dyDescent="0.25">
      <c r="A28" s="3"/>
      <c r="B28" s="35" t="s">
        <v>123</v>
      </c>
    </row>
    <row r="29" spans="1:2" ht="30" x14ac:dyDescent="0.25">
      <c r="A29" s="3"/>
      <c r="B29" s="35" t="s">
        <v>251</v>
      </c>
    </row>
    <row r="30" spans="1:2" ht="30" x14ac:dyDescent="0.25">
      <c r="A30" s="3"/>
      <c r="B30" s="35" t="s">
        <v>52</v>
      </c>
    </row>
    <row r="31" spans="1:2" ht="30" x14ac:dyDescent="0.25">
      <c r="A31" s="3"/>
      <c r="B31" s="35" t="s">
        <v>328</v>
      </c>
    </row>
    <row r="32" spans="1:2" x14ac:dyDescent="0.25">
      <c r="A32" s="14"/>
    </row>
    <row r="59" spans="2:2" x14ac:dyDescent="0.25">
      <c r="B59" s="65"/>
    </row>
  </sheetData>
  <pageMargins left="0.7" right="0.7" top="0.75" bottom="0.75" header="0.3" footer="0.3"/>
  <pageSetup paperSize="9" orientation="landscape" verticalDpi="0" r:id="rId1"/>
  <headerFooter>
    <oddHeader>&amp;CReferanseliste&amp;R&amp;D</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461"/>
  <sheetViews>
    <sheetView showGridLines="0" view="pageLayout" zoomScaleNormal="100" workbookViewId="0">
      <selection activeCell="A69" sqref="A69"/>
    </sheetView>
  </sheetViews>
  <sheetFormatPr defaultRowHeight="15" x14ac:dyDescent="0.25"/>
  <sheetData>
    <row r="1" spans="1:12" x14ac:dyDescent="0.25">
      <c r="A1" s="43"/>
    </row>
    <row r="2" spans="1:12" x14ac:dyDescent="0.25">
      <c r="A2" s="43"/>
    </row>
    <row r="3" spans="1:12" x14ac:dyDescent="0.25">
      <c r="A3" t="s">
        <v>382</v>
      </c>
    </row>
    <row r="5" spans="1:12" x14ac:dyDescent="0.25">
      <c r="A5" t="s">
        <v>281</v>
      </c>
    </row>
    <row r="6" spans="1:12" x14ac:dyDescent="0.25">
      <c r="A6" t="s">
        <v>282</v>
      </c>
      <c r="L6" s="4"/>
    </row>
    <row r="7" spans="1:12" x14ac:dyDescent="0.25">
      <c r="A7" t="s">
        <v>283</v>
      </c>
    </row>
    <row r="8" spans="1:12" x14ac:dyDescent="0.25">
      <c r="A8" t="s">
        <v>383</v>
      </c>
    </row>
    <row r="9" spans="1:12" x14ac:dyDescent="0.25">
      <c r="A9" t="s">
        <v>384</v>
      </c>
    </row>
    <row r="10" spans="1:12" x14ac:dyDescent="0.25">
      <c r="A10" t="s">
        <v>386</v>
      </c>
    </row>
    <row r="11" spans="1:12" x14ac:dyDescent="0.25">
      <c r="A11" t="s">
        <v>385</v>
      </c>
    </row>
    <row r="32" spans="16:16" x14ac:dyDescent="0.25">
      <c r="P32" s="4"/>
    </row>
    <row r="39" spans="15:15" x14ac:dyDescent="0.25">
      <c r="O39" s="4"/>
    </row>
    <row r="56" spans="1:1" ht="18.75" x14ac:dyDescent="0.3">
      <c r="A56" s="88" t="s">
        <v>82</v>
      </c>
    </row>
    <row r="87" spans="1:1" x14ac:dyDescent="0.25">
      <c r="A87" t="s">
        <v>354</v>
      </c>
    </row>
    <row r="106" spans="1:1" ht="18.75" x14ac:dyDescent="0.3">
      <c r="A106" s="88" t="s">
        <v>329</v>
      </c>
    </row>
    <row r="158" spans="1:1" ht="18.75" x14ac:dyDescent="0.3">
      <c r="A158" s="88" t="s">
        <v>377</v>
      </c>
    </row>
    <row r="167" s="34" customFormat="1" x14ac:dyDescent="0.25"/>
    <row r="168" s="34" customFormat="1" x14ac:dyDescent="0.25"/>
    <row r="169" s="34" customFormat="1" x14ac:dyDescent="0.25"/>
    <row r="170" s="34" customFormat="1" x14ac:dyDescent="0.25"/>
    <row r="171" s="34" customFormat="1" x14ac:dyDescent="0.25"/>
    <row r="172" s="34" customFormat="1" x14ac:dyDescent="0.25"/>
    <row r="173" s="34" customFormat="1" x14ac:dyDescent="0.25"/>
    <row r="174" s="34" customFormat="1" x14ac:dyDescent="0.25"/>
    <row r="175" s="34" customFormat="1" x14ac:dyDescent="0.25"/>
    <row r="176" s="34" customFormat="1" x14ac:dyDescent="0.25"/>
    <row r="177" s="34" customFormat="1" x14ac:dyDescent="0.25"/>
    <row r="178" s="34" customFormat="1" x14ac:dyDescent="0.25"/>
    <row r="179" s="34" customFormat="1" x14ac:dyDescent="0.25"/>
    <row r="180" s="34" customFormat="1" x14ac:dyDescent="0.25"/>
    <row r="181" s="34" customFormat="1" x14ac:dyDescent="0.25"/>
    <row r="182" s="34" customFormat="1" x14ac:dyDescent="0.25"/>
    <row r="183" s="34" customFormat="1" x14ac:dyDescent="0.25"/>
    <row r="184" s="34" customFormat="1" x14ac:dyDescent="0.25"/>
    <row r="185" s="34" customFormat="1" x14ac:dyDescent="0.25"/>
    <row r="186" s="34" customFormat="1" x14ac:dyDescent="0.25"/>
    <row r="187" s="34" customFormat="1" x14ac:dyDescent="0.25"/>
    <row r="188" s="34" customFormat="1" x14ac:dyDescent="0.25"/>
    <row r="189" s="34" customFormat="1" x14ac:dyDescent="0.25"/>
    <row r="196" spans="2:13" x14ac:dyDescent="0.25">
      <c r="B196" s="34"/>
      <c r="C196" s="34"/>
      <c r="D196" s="34"/>
      <c r="E196" s="34"/>
      <c r="F196" s="34"/>
      <c r="G196" s="34"/>
      <c r="H196" s="34"/>
      <c r="I196" s="34"/>
      <c r="J196" s="34"/>
      <c r="K196" s="34"/>
      <c r="L196" s="34"/>
    </row>
    <row r="197" spans="2:13" x14ac:dyDescent="0.25">
      <c r="B197" s="34"/>
      <c r="C197" s="34"/>
      <c r="E197" s="34"/>
      <c r="F197" s="34"/>
      <c r="G197" s="34"/>
      <c r="H197" s="34"/>
      <c r="I197" s="34"/>
      <c r="J197" s="34"/>
      <c r="K197" s="34"/>
      <c r="L197" s="34"/>
    </row>
    <row r="198" spans="2:13" x14ac:dyDescent="0.25">
      <c r="B198" s="34"/>
      <c r="C198" s="34"/>
      <c r="D198" s="34"/>
      <c r="E198" s="34"/>
      <c r="F198" s="34"/>
      <c r="G198" s="34"/>
      <c r="H198" s="34"/>
      <c r="I198" s="34"/>
      <c r="J198" s="34"/>
      <c r="K198" s="34"/>
      <c r="L198" s="34"/>
    </row>
    <row r="199" spans="2:13" x14ac:dyDescent="0.25">
      <c r="B199" s="34"/>
      <c r="C199" s="34"/>
      <c r="D199" s="34"/>
      <c r="E199" s="34"/>
      <c r="F199" s="34"/>
      <c r="G199" s="34"/>
      <c r="H199" s="34"/>
      <c r="I199" s="34"/>
      <c r="J199" s="34"/>
      <c r="K199" s="34"/>
      <c r="L199" s="34"/>
    </row>
    <row r="200" spans="2:13" x14ac:dyDescent="0.25">
      <c r="B200" s="34"/>
      <c r="C200" s="34"/>
      <c r="D200" s="34"/>
      <c r="E200" s="34"/>
      <c r="F200" s="34"/>
      <c r="G200" s="34"/>
      <c r="H200" s="34"/>
      <c r="I200" s="34"/>
      <c r="J200" s="34"/>
      <c r="K200" s="34"/>
      <c r="L200" s="34"/>
    </row>
    <row r="201" spans="2:13" x14ac:dyDescent="0.25">
      <c r="B201" s="34"/>
      <c r="C201" s="34"/>
      <c r="D201" s="34"/>
      <c r="E201" s="34"/>
      <c r="F201" s="34"/>
      <c r="G201" s="34"/>
      <c r="H201" s="34"/>
      <c r="I201" s="34"/>
      <c r="J201" s="34"/>
      <c r="K201" s="34"/>
      <c r="L201" s="34"/>
    </row>
    <row r="202" spans="2:13" x14ac:dyDescent="0.25">
      <c r="B202" s="34"/>
      <c r="C202" s="34"/>
      <c r="D202" s="34"/>
      <c r="E202" s="34"/>
      <c r="F202" s="34"/>
      <c r="G202" s="34"/>
      <c r="H202" s="34"/>
      <c r="I202" s="34"/>
      <c r="J202" s="34"/>
      <c r="K202" s="34"/>
      <c r="L202" s="34"/>
    </row>
    <row r="203" spans="2:13" x14ac:dyDescent="0.25">
      <c r="B203" s="34"/>
      <c r="C203" s="34"/>
      <c r="D203" s="34"/>
      <c r="E203" s="34"/>
      <c r="F203" s="34"/>
      <c r="G203" s="34"/>
      <c r="H203" s="34"/>
      <c r="I203" s="34"/>
      <c r="J203" s="34"/>
      <c r="K203" s="34"/>
      <c r="L203" s="34"/>
    </row>
    <row r="204" spans="2:13" x14ac:dyDescent="0.25">
      <c r="B204" s="34"/>
      <c r="C204" s="34"/>
      <c r="D204" s="34"/>
      <c r="E204" s="34"/>
      <c r="F204" s="34"/>
      <c r="G204" s="34"/>
      <c r="H204" s="34"/>
      <c r="I204" s="34"/>
      <c r="J204" s="34"/>
      <c r="K204" s="34"/>
      <c r="L204" s="34"/>
    </row>
    <row r="205" spans="2:13" x14ac:dyDescent="0.25">
      <c r="B205" s="34"/>
      <c r="C205" s="34"/>
      <c r="D205" s="34"/>
      <c r="E205" s="34"/>
      <c r="F205" s="34"/>
      <c r="G205" s="34"/>
      <c r="H205" s="34"/>
      <c r="I205" s="34"/>
      <c r="J205" s="34"/>
      <c r="K205" s="34"/>
      <c r="L205" s="34"/>
    </row>
    <row r="206" spans="2:13" x14ac:dyDescent="0.25">
      <c r="B206" s="34"/>
      <c r="C206" s="34"/>
      <c r="D206" s="34"/>
      <c r="E206" s="34"/>
      <c r="F206" s="34"/>
      <c r="G206" s="34"/>
      <c r="H206" s="34"/>
      <c r="I206" s="34"/>
      <c r="J206" s="34"/>
      <c r="K206" s="34"/>
      <c r="L206" s="34"/>
      <c r="M206" s="4"/>
    </row>
    <row r="207" spans="2:13" x14ac:dyDescent="0.25">
      <c r="B207" s="34"/>
      <c r="C207" s="34"/>
      <c r="D207" s="34"/>
      <c r="E207" s="34"/>
      <c r="F207" s="34"/>
      <c r="G207" s="34"/>
      <c r="H207" s="34"/>
      <c r="I207" s="34"/>
      <c r="J207" s="34"/>
      <c r="K207" s="34"/>
      <c r="L207" s="34"/>
    </row>
    <row r="208" spans="2:13" x14ac:dyDescent="0.25">
      <c r="B208" s="34"/>
      <c r="C208" s="34"/>
      <c r="D208" s="34"/>
      <c r="E208" s="34"/>
      <c r="F208" s="34"/>
      <c r="G208" s="34"/>
      <c r="H208" s="34"/>
      <c r="I208" s="34"/>
      <c r="J208" s="34"/>
      <c r="K208" s="34"/>
      <c r="L208" s="34"/>
    </row>
    <row r="209" spans="1:12" ht="18.75" x14ac:dyDescent="0.3">
      <c r="A209" s="88" t="s">
        <v>378</v>
      </c>
      <c r="B209" s="34"/>
      <c r="C209" s="34"/>
      <c r="D209" s="34"/>
      <c r="E209" s="34"/>
      <c r="F209" s="34"/>
      <c r="G209" s="34"/>
      <c r="H209" s="34"/>
      <c r="I209" s="34"/>
      <c r="J209" s="34"/>
      <c r="K209" s="34"/>
      <c r="L209" s="34"/>
    </row>
    <row r="210" spans="1:12" x14ac:dyDescent="0.25">
      <c r="B210" s="34"/>
      <c r="C210" s="34"/>
      <c r="D210" s="34"/>
      <c r="E210" s="34"/>
      <c r="F210" s="34"/>
      <c r="G210" s="34"/>
      <c r="H210" s="34"/>
      <c r="I210" s="34"/>
      <c r="J210" s="34"/>
      <c r="K210" s="34"/>
      <c r="L210" s="34"/>
    </row>
    <row r="211" spans="1:12" x14ac:dyDescent="0.25">
      <c r="B211" s="34"/>
      <c r="C211" s="34"/>
      <c r="D211" s="34"/>
      <c r="E211" s="34"/>
      <c r="F211" s="34"/>
      <c r="G211" s="34"/>
      <c r="H211" s="34"/>
      <c r="I211" s="34"/>
      <c r="J211" s="34"/>
      <c r="K211" s="34"/>
      <c r="L211" s="34"/>
    </row>
    <row r="212" spans="1:12" x14ac:dyDescent="0.25">
      <c r="B212" s="34"/>
      <c r="C212" s="34"/>
      <c r="D212" s="34"/>
      <c r="E212" s="34"/>
      <c r="F212" s="34"/>
      <c r="G212" s="34"/>
      <c r="H212" s="34"/>
      <c r="I212" s="34"/>
      <c r="J212" s="34"/>
      <c r="K212" s="34"/>
      <c r="L212" s="34"/>
    </row>
    <row r="213" spans="1:12" x14ac:dyDescent="0.25">
      <c r="B213" s="34"/>
      <c r="C213" s="34"/>
      <c r="D213" s="34"/>
      <c r="E213" s="34"/>
      <c r="F213" s="34"/>
      <c r="G213" s="34"/>
      <c r="H213" s="34"/>
      <c r="I213" s="34"/>
      <c r="J213" s="34"/>
      <c r="K213" s="34"/>
      <c r="L213" s="34"/>
    </row>
    <row r="214" spans="1:12" x14ac:dyDescent="0.25">
      <c r="B214" s="34"/>
      <c r="C214" s="34"/>
      <c r="D214" s="34"/>
      <c r="E214" s="34"/>
      <c r="F214" s="34"/>
      <c r="G214" s="34"/>
      <c r="H214" s="34"/>
      <c r="I214" s="34"/>
      <c r="J214" s="34"/>
      <c r="K214" s="34"/>
      <c r="L214" s="34"/>
    </row>
    <row r="215" spans="1:12" x14ac:dyDescent="0.25">
      <c r="B215" s="34"/>
      <c r="C215" s="34"/>
      <c r="D215" s="34"/>
      <c r="E215" s="34"/>
      <c r="F215" s="34"/>
      <c r="G215" s="34"/>
      <c r="H215" s="34"/>
      <c r="I215" s="34"/>
      <c r="J215" s="34"/>
      <c r="K215" s="34"/>
      <c r="L215" s="34"/>
    </row>
    <row r="216" spans="1:12" x14ac:dyDescent="0.25">
      <c r="B216" s="34"/>
      <c r="C216" s="34"/>
      <c r="D216" s="34"/>
      <c r="E216" s="34"/>
      <c r="F216" s="34"/>
      <c r="G216" s="34"/>
      <c r="H216" s="34"/>
      <c r="I216" s="34"/>
      <c r="J216" s="34"/>
      <c r="K216" s="34"/>
      <c r="L216" s="34"/>
    </row>
    <row r="217" spans="1:12" x14ac:dyDescent="0.25">
      <c r="B217" s="34"/>
      <c r="C217" s="34"/>
      <c r="D217" s="34"/>
      <c r="E217" s="34"/>
      <c r="F217" s="34"/>
      <c r="G217" s="34"/>
      <c r="H217" s="34"/>
      <c r="I217" s="34"/>
      <c r="J217" s="34"/>
      <c r="K217" s="34"/>
      <c r="L217" s="34"/>
    </row>
    <row r="218" spans="1:12" x14ac:dyDescent="0.25">
      <c r="B218" s="34"/>
      <c r="C218" s="34"/>
      <c r="D218" s="34"/>
      <c r="E218" s="34"/>
      <c r="F218" s="34"/>
      <c r="G218" s="34"/>
      <c r="H218" s="34"/>
      <c r="I218" s="34"/>
      <c r="J218" s="34"/>
      <c r="K218" s="34"/>
      <c r="L218" s="34"/>
    </row>
    <row r="219" spans="1:12" x14ac:dyDescent="0.25">
      <c r="B219" s="34"/>
      <c r="C219" s="34"/>
      <c r="D219" s="34"/>
      <c r="E219" s="34"/>
      <c r="F219" s="34"/>
      <c r="G219" s="34"/>
      <c r="H219" s="34"/>
      <c r="I219" s="34"/>
      <c r="J219" s="34"/>
      <c r="K219" s="34"/>
      <c r="L219" s="34"/>
    </row>
    <row r="220" spans="1:12" x14ac:dyDescent="0.25">
      <c r="B220" s="34"/>
      <c r="C220" s="34"/>
      <c r="D220" s="34"/>
      <c r="E220" s="34"/>
      <c r="F220" s="34"/>
      <c r="G220" s="34"/>
      <c r="H220" s="34"/>
      <c r="I220" s="34"/>
      <c r="J220" s="34"/>
      <c r="K220" s="34"/>
      <c r="L220" s="34"/>
    </row>
    <row r="221" spans="1:12" x14ac:dyDescent="0.25">
      <c r="B221" s="34"/>
      <c r="C221" s="34"/>
      <c r="D221" s="34"/>
      <c r="E221" s="34"/>
      <c r="F221" s="34"/>
      <c r="G221" s="34"/>
      <c r="H221" s="34"/>
      <c r="I221" s="34"/>
      <c r="J221" s="34"/>
      <c r="K221" s="34"/>
      <c r="L221" s="34"/>
    </row>
    <row r="222" spans="1:12" x14ac:dyDescent="0.25">
      <c r="B222" s="34"/>
      <c r="C222" s="34"/>
      <c r="D222" s="34"/>
      <c r="E222" s="34"/>
      <c r="F222" s="34"/>
      <c r="G222" s="34"/>
      <c r="H222" s="34"/>
      <c r="I222" s="34"/>
      <c r="J222" s="34"/>
      <c r="K222" s="34"/>
      <c r="L222" s="34"/>
    </row>
    <row r="223" spans="1:12" x14ac:dyDescent="0.25">
      <c r="B223" s="34"/>
      <c r="C223" s="34"/>
      <c r="D223" s="34"/>
      <c r="E223" s="34"/>
      <c r="F223" s="34"/>
      <c r="G223" s="34"/>
      <c r="H223" s="34"/>
      <c r="I223" s="34"/>
      <c r="J223" s="34"/>
      <c r="K223" s="34"/>
      <c r="L223" s="34"/>
    </row>
    <row r="224" spans="1:12" x14ac:dyDescent="0.25">
      <c r="B224" s="34"/>
      <c r="C224" s="34"/>
      <c r="D224" s="34"/>
      <c r="E224" s="34"/>
      <c r="F224" s="34"/>
      <c r="G224" s="34"/>
      <c r="H224" s="34"/>
      <c r="I224" s="34"/>
      <c r="J224" s="34"/>
      <c r="K224" s="34"/>
      <c r="L224" s="34"/>
    </row>
    <row r="225" spans="2:12" x14ac:dyDescent="0.25">
      <c r="B225" s="34"/>
      <c r="C225" s="34"/>
      <c r="D225" s="34"/>
      <c r="E225" s="34"/>
      <c r="F225" s="34"/>
      <c r="G225" s="34"/>
      <c r="H225" s="34"/>
      <c r="I225" s="34"/>
      <c r="J225" s="34"/>
      <c r="K225" s="34"/>
      <c r="L225" s="34"/>
    </row>
    <row r="226" spans="2:12" x14ac:dyDescent="0.25">
      <c r="B226" s="34"/>
      <c r="C226" s="34"/>
      <c r="D226" s="34"/>
      <c r="E226" s="34"/>
      <c r="F226" s="34"/>
      <c r="G226" s="34"/>
      <c r="H226" s="34"/>
      <c r="I226" s="34"/>
      <c r="J226" s="34"/>
      <c r="K226" s="34"/>
      <c r="L226" s="34"/>
    </row>
    <row r="227" spans="2:12" x14ac:dyDescent="0.25">
      <c r="B227" s="34"/>
      <c r="C227" s="34"/>
      <c r="D227" s="34"/>
      <c r="E227" s="34"/>
      <c r="F227" s="34"/>
      <c r="G227" s="34"/>
      <c r="H227" s="34"/>
      <c r="I227" s="34"/>
      <c r="J227" s="34"/>
      <c r="K227" s="34"/>
      <c r="L227" s="34"/>
    </row>
    <row r="228" spans="2:12" x14ac:dyDescent="0.25">
      <c r="B228" s="34"/>
      <c r="C228" s="34"/>
      <c r="D228" s="34"/>
      <c r="E228" s="34"/>
      <c r="F228" s="34"/>
      <c r="G228" s="34"/>
      <c r="H228" s="34"/>
      <c r="I228" s="34"/>
      <c r="J228" s="34"/>
      <c r="K228" s="34"/>
      <c r="L228" s="34"/>
    </row>
    <row r="229" spans="2:12" x14ac:dyDescent="0.25">
      <c r="B229" s="34"/>
      <c r="C229" s="34"/>
      <c r="D229" s="34"/>
      <c r="E229" s="34"/>
      <c r="F229" s="34"/>
      <c r="G229" s="34"/>
      <c r="H229" s="34"/>
      <c r="I229" s="34"/>
      <c r="J229" s="34"/>
      <c r="K229" s="34"/>
      <c r="L229" s="34"/>
    </row>
    <row r="230" spans="2:12" x14ac:dyDescent="0.25">
      <c r="B230" s="34"/>
      <c r="C230" s="34"/>
      <c r="D230" s="34"/>
      <c r="E230" s="34"/>
      <c r="F230" s="34"/>
      <c r="G230" s="34"/>
      <c r="H230" s="34"/>
      <c r="I230" s="34"/>
      <c r="J230" s="34"/>
      <c r="K230" s="34"/>
      <c r="L230" s="34"/>
    </row>
    <row r="231" spans="2:12" x14ac:dyDescent="0.25">
      <c r="B231" s="34"/>
      <c r="C231" s="34"/>
      <c r="D231" s="34"/>
      <c r="E231" s="34"/>
      <c r="F231" s="34"/>
      <c r="G231" s="34"/>
      <c r="H231" s="34"/>
      <c r="I231" s="34"/>
      <c r="J231" s="34"/>
      <c r="K231" s="34"/>
      <c r="L231" s="34"/>
    </row>
    <row r="232" spans="2:12" x14ac:dyDescent="0.25">
      <c r="B232" s="34"/>
      <c r="C232" s="34"/>
      <c r="D232" s="34"/>
      <c r="E232" s="34"/>
      <c r="F232" s="34"/>
      <c r="G232" s="34"/>
      <c r="H232" s="34"/>
      <c r="I232" s="34"/>
      <c r="J232" s="34"/>
      <c r="K232" s="34"/>
      <c r="L232" s="34"/>
    </row>
    <row r="233" spans="2:12" x14ac:dyDescent="0.25">
      <c r="B233" s="34"/>
      <c r="C233" s="34"/>
      <c r="D233" s="34"/>
      <c r="F233" s="34"/>
      <c r="G233" s="34"/>
      <c r="H233" s="34"/>
      <c r="I233" s="34"/>
      <c r="J233" s="34"/>
      <c r="K233" s="34"/>
      <c r="L233" s="34"/>
    </row>
    <row r="234" spans="2:12" x14ac:dyDescent="0.25">
      <c r="B234" s="34"/>
      <c r="C234" s="34"/>
      <c r="D234" s="34"/>
      <c r="E234" s="34"/>
      <c r="F234" s="34"/>
      <c r="G234" s="34"/>
      <c r="H234" s="34"/>
      <c r="I234" s="34"/>
      <c r="J234" s="34"/>
      <c r="K234" s="34"/>
      <c r="L234" s="34"/>
    </row>
    <row r="235" spans="2:12" x14ac:dyDescent="0.25">
      <c r="B235" s="34"/>
      <c r="C235" s="34"/>
      <c r="D235" s="34"/>
      <c r="E235" s="34"/>
      <c r="F235" s="34"/>
      <c r="G235" s="34"/>
      <c r="H235" s="34"/>
      <c r="I235" s="34"/>
      <c r="J235" s="34"/>
      <c r="K235" s="34"/>
      <c r="L235" s="34"/>
    </row>
    <row r="236" spans="2:12" x14ac:dyDescent="0.25">
      <c r="B236" s="34"/>
      <c r="C236" s="34"/>
      <c r="D236" s="34"/>
      <c r="E236" s="34"/>
      <c r="F236" s="34"/>
      <c r="G236" s="34"/>
      <c r="H236" s="34"/>
      <c r="I236" s="34"/>
      <c r="J236" s="34"/>
      <c r="K236" s="34"/>
      <c r="L236" s="34"/>
    </row>
    <row r="237" spans="2:12" x14ac:dyDescent="0.25">
      <c r="B237" s="34"/>
      <c r="C237" s="34"/>
      <c r="D237" s="34"/>
      <c r="E237" s="34"/>
      <c r="F237" s="34"/>
      <c r="G237" s="34"/>
      <c r="H237" s="34"/>
      <c r="I237" s="34"/>
      <c r="J237" s="34"/>
      <c r="K237" s="34"/>
      <c r="L237" s="34"/>
    </row>
    <row r="238" spans="2:12" x14ac:dyDescent="0.25">
      <c r="B238" s="34"/>
      <c r="C238" s="34"/>
      <c r="D238" s="34"/>
      <c r="E238" s="34"/>
      <c r="F238" s="34"/>
      <c r="G238" s="34"/>
      <c r="H238" s="34"/>
      <c r="I238" s="34"/>
      <c r="J238" s="34"/>
      <c r="K238" s="34"/>
      <c r="L238" s="34"/>
    </row>
    <row r="239" spans="2:12" x14ac:dyDescent="0.25">
      <c r="B239" s="34"/>
      <c r="C239" s="34"/>
      <c r="D239" s="34"/>
      <c r="E239" s="34"/>
      <c r="F239" s="34"/>
      <c r="G239" s="34"/>
      <c r="H239" s="34"/>
      <c r="I239" s="34"/>
      <c r="J239" s="34"/>
      <c r="K239" s="34"/>
      <c r="L239" s="34"/>
    </row>
    <row r="240" spans="2:12" x14ac:dyDescent="0.25">
      <c r="B240" s="34"/>
      <c r="C240" s="34"/>
      <c r="D240" s="34"/>
      <c r="E240" s="34"/>
      <c r="F240" s="34"/>
      <c r="G240" s="34"/>
      <c r="H240" s="34"/>
      <c r="I240" s="34"/>
      <c r="J240" s="34"/>
      <c r="K240" s="34"/>
      <c r="L240" s="34"/>
    </row>
    <row r="241" spans="2:14" x14ac:dyDescent="0.25">
      <c r="B241" s="34"/>
      <c r="C241" s="34"/>
      <c r="D241" s="34"/>
      <c r="E241" s="34"/>
      <c r="F241" s="34"/>
      <c r="G241" s="34"/>
      <c r="H241" s="34"/>
      <c r="I241" s="34"/>
      <c r="J241" s="34"/>
      <c r="K241" s="34"/>
      <c r="L241" s="34"/>
    </row>
    <row r="242" spans="2:14" x14ac:dyDescent="0.25">
      <c r="B242" s="34"/>
      <c r="C242" s="34"/>
      <c r="D242" s="34"/>
      <c r="E242" s="34"/>
      <c r="F242" s="34"/>
      <c r="G242" s="34"/>
      <c r="H242" s="34"/>
      <c r="I242" s="34"/>
      <c r="J242" s="34"/>
      <c r="K242" s="34"/>
      <c r="L242" s="34"/>
      <c r="N242" s="4"/>
    </row>
    <row r="243" spans="2:14" x14ac:dyDescent="0.25">
      <c r="B243" s="34"/>
      <c r="C243" s="34"/>
      <c r="D243" s="34"/>
      <c r="E243" s="34"/>
      <c r="F243" s="34"/>
      <c r="G243" s="34"/>
      <c r="H243" s="34"/>
      <c r="I243" s="34"/>
      <c r="J243" s="34"/>
      <c r="K243" s="34"/>
      <c r="L243" s="34"/>
    </row>
    <row r="244" spans="2:14" x14ac:dyDescent="0.25">
      <c r="B244" s="34"/>
      <c r="C244" s="34"/>
      <c r="D244" s="34"/>
      <c r="E244" s="34"/>
      <c r="F244" s="34"/>
      <c r="G244" s="34"/>
      <c r="H244" s="34"/>
      <c r="I244" s="34"/>
      <c r="J244" s="34"/>
      <c r="K244" s="34"/>
      <c r="L244" s="34"/>
    </row>
    <row r="245" spans="2:14" x14ac:dyDescent="0.25">
      <c r="B245" s="34"/>
      <c r="C245" s="34"/>
      <c r="D245" s="34"/>
      <c r="E245" s="34"/>
      <c r="F245" s="34"/>
      <c r="G245" s="34"/>
      <c r="H245" s="34"/>
      <c r="I245" s="34"/>
      <c r="J245" s="34"/>
      <c r="K245" s="34"/>
      <c r="L245" s="34"/>
    </row>
    <row r="246" spans="2:14" x14ac:dyDescent="0.25">
      <c r="B246" s="34"/>
      <c r="C246" s="34"/>
      <c r="D246" s="34"/>
      <c r="E246" s="34"/>
      <c r="F246" s="34"/>
      <c r="G246" s="34"/>
      <c r="H246" s="34"/>
      <c r="I246" s="34"/>
      <c r="J246" s="34"/>
      <c r="K246" s="34"/>
      <c r="L246" s="34"/>
    </row>
    <row r="247" spans="2:14" x14ac:dyDescent="0.25">
      <c r="B247" s="34"/>
      <c r="C247" s="34"/>
      <c r="D247" s="34"/>
      <c r="E247" s="34"/>
      <c r="F247" s="34"/>
      <c r="G247" s="34"/>
      <c r="H247" s="34"/>
      <c r="I247" s="34"/>
      <c r="J247" s="34"/>
      <c r="K247" s="34"/>
      <c r="L247" s="34"/>
    </row>
    <row r="248" spans="2:14" x14ac:dyDescent="0.25">
      <c r="B248" s="34"/>
      <c r="C248" s="34"/>
      <c r="D248" s="34"/>
      <c r="E248" s="34"/>
      <c r="F248" s="34"/>
      <c r="G248" s="34"/>
      <c r="H248" s="34"/>
      <c r="I248" s="34"/>
      <c r="J248" s="34"/>
      <c r="K248" s="34"/>
      <c r="L248" s="34"/>
    </row>
    <row r="249" spans="2:14" x14ac:dyDescent="0.25">
      <c r="B249" s="34"/>
      <c r="C249" s="34"/>
      <c r="D249" s="34"/>
      <c r="E249" s="34"/>
      <c r="F249" s="34"/>
      <c r="G249" s="34"/>
      <c r="H249" s="34"/>
      <c r="I249" s="34"/>
      <c r="J249" s="34"/>
      <c r="K249" s="34"/>
      <c r="L249" s="34"/>
    </row>
    <row r="250" spans="2:14" x14ac:dyDescent="0.25">
      <c r="B250" s="34"/>
      <c r="C250" s="34"/>
      <c r="D250" s="34"/>
      <c r="E250" s="34"/>
      <c r="F250" s="34"/>
      <c r="G250" s="34"/>
      <c r="H250" s="34"/>
      <c r="I250" s="34"/>
      <c r="J250" s="34"/>
      <c r="K250" s="34"/>
      <c r="L250" s="34"/>
    </row>
    <row r="251" spans="2:14" x14ac:dyDescent="0.25">
      <c r="B251" s="34"/>
      <c r="C251" s="34"/>
      <c r="D251" s="34"/>
      <c r="E251" s="34"/>
      <c r="F251" s="34"/>
      <c r="G251" s="34"/>
      <c r="H251" s="34"/>
      <c r="I251" s="34"/>
      <c r="J251" s="34"/>
      <c r="K251" s="34"/>
      <c r="L251" s="34"/>
    </row>
    <row r="252" spans="2:14" x14ac:dyDescent="0.25">
      <c r="B252" s="34"/>
      <c r="C252" s="34"/>
      <c r="D252" s="34"/>
      <c r="E252" s="34"/>
      <c r="F252" s="34"/>
      <c r="G252" s="34"/>
      <c r="H252" s="34"/>
      <c r="I252" s="34"/>
      <c r="J252" s="34"/>
      <c r="K252" s="34"/>
      <c r="L252" s="34"/>
    </row>
    <row r="253" spans="2:14" x14ac:dyDescent="0.25">
      <c r="B253" s="34"/>
      <c r="C253" s="34"/>
      <c r="D253" s="34"/>
      <c r="E253" s="34"/>
      <c r="F253" s="34"/>
      <c r="G253" s="34"/>
      <c r="H253" s="34"/>
      <c r="I253" s="34"/>
      <c r="J253" s="34"/>
      <c r="K253" s="34"/>
      <c r="L253" s="34"/>
    </row>
    <row r="254" spans="2:14" x14ac:dyDescent="0.25">
      <c r="B254" s="34"/>
      <c r="C254" s="34"/>
      <c r="D254" s="34"/>
      <c r="E254" s="34"/>
      <c r="F254" s="34"/>
      <c r="G254" s="34"/>
      <c r="H254" s="34"/>
      <c r="I254" s="34"/>
      <c r="J254" s="34"/>
      <c r="K254" s="34"/>
      <c r="L254" s="34"/>
    </row>
    <row r="255" spans="2:14" x14ac:dyDescent="0.25">
      <c r="B255" s="34"/>
      <c r="C255" s="34"/>
      <c r="D255" s="34"/>
      <c r="E255" s="34"/>
      <c r="F255" s="34"/>
      <c r="G255" s="34"/>
      <c r="H255" s="34"/>
      <c r="I255" s="34"/>
      <c r="J255" s="34"/>
      <c r="K255" s="34"/>
      <c r="L255" s="34"/>
    </row>
    <row r="256" spans="2:14" x14ac:dyDescent="0.25">
      <c r="B256" s="34"/>
      <c r="C256" s="34"/>
      <c r="D256" s="34"/>
      <c r="E256" s="34"/>
      <c r="F256" s="34"/>
      <c r="G256" s="34"/>
      <c r="H256" s="34"/>
      <c r="I256" s="34"/>
      <c r="J256" s="34"/>
      <c r="K256" s="34"/>
      <c r="L256" s="34"/>
    </row>
    <row r="257" spans="1:16" x14ac:dyDescent="0.25">
      <c r="B257" s="34"/>
      <c r="C257" s="34"/>
      <c r="D257" s="34"/>
      <c r="E257" s="34"/>
      <c r="F257" s="34"/>
      <c r="G257" s="34"/>
      <c r="H257" s="34"/>
      <c r="I257" s="34"/>
      <c r="J257" s="34"/>
      <c r="K257" s="34"/>
      <c r="L257" s="34"/>
    </row>
    <row r="258" spans="1:16" x14ac:dyDescent="0.25">
      <c r="B258" s="34"/>
      <c r="C258" s="34"/>
      <c r="D258" s="34"/>
      <c r="E258" s="34"/>
      <c r="F258" s="34"/>
      <c r="G258" s="34"/>
      <c r="H258" s="34"/>
      <c r="I258" s="34"/>
      <c r="J258" s="34"/>
      <c r="K258" s="34"/>
      <c r="L258" s="34"/>
    </row>
    <row r="259" spans="1:16" x14ac:dyDescent="0.25">
      <c r="B259" s="34"/>
      <c r="C259" s="34"/>
      <c r="D259" s="34"/>
      <c r="E259" s="34"/>
      <c r="F259" s="34"/>
      <c r="G259" s="34"/>
      <c r="H259" s="34"/>
      <c r="I259" s="34"/>
      <c r="J259" s="34"/>
      <c r="K259" s="34"/>
      <c r="L259" s="34"/>
    </row>
    <row r="260" spans="1:16" x14ac:dyDescent="0.25">
      <c r="B260" s="34"/>
      <c r="C260" s="34"/>
      <c r="D260" s="34"/>
      <c r="E260" s="34"/>
      <c r="F260" s="34"/>
      <c r="G260" s="34"/>
      <c r="H260" s="34"/>
      <c r="I260" s="34"/>
      <c r="J260" s="34"/>
      <c r="K260" s="34"/>
      <c r="L260" s="34"/>
    </row>
    <row r="261" spans="1:16" x14ac:dyDescent="0.25">
      <c r="B261" s="34"/>
      <c r="C261" s="34"/>
      <c r="D261" s="34"/>
      <c r="E261" s="34"/>
      <c r="F261" s="34"/>
      <c r="G261" s="34"/>
      <c r="H261" s="34"/>
      <c r="I261" s="34"/>
      <c r="J261" s="34"/>
      <c r="K261" s="34"/>
      <c r="L261" s="34"/>
    </row>
    <row r="262" spans="1:16" ht="18.75" x14ac:dyDescent="0.3">
      <c r="A262" s="88" t="s">
        <v>379</v>
      </c>
      <c r="B262" s="34"/>
      <c r="C262" s="34"/>
      <c r="D262" s="34"/>
      <c r="E262" s="34"/>
      <c r="F262" s="34"/>
      <c r="G262" s="34"/>
      <c r="H262" s="34"/>
      <c r="I262" s="34"/>
      <c r="J262" s="34"/>
      <c r="K262" s="34"/>
      <c r="L262" s="34"/>
    </row>
    <row r="263" spans="1:16" x14ac:dyDescent="0.25">
      <c r="B263" s="34"/>
      <c r="C263" s="34"/>
      <c r="D263" s="34"/>
      <c r="E263" s="34"/>
      <c r="F263" s="34"/>
      <c r="G263" s="34"/>
      <c r="H263" s="34"/>
      <c r="I263" s="34"/>
      <c r="J263" s="34"/>
      <c r="K263" s="34"/>
      <c r="L263" s="34"/>
    </row>
    <row r="264" spans="1:16" x14ac:dyDescent="0.25">
      <c r="B264" s="34"/>
      <c r="C264" s="34"/>
      <c r="D264" s="34"/>
      <c r="E264" s="34"/>
      <c r="F264" s="34"/>
      <c r="G264" s="34"/>
      <c r="H264" s="34"/>
      <c r="I264" s="34"/>
      <c r="J264" s="34"/>
      <c r="K264" s="34"/>
      <c r="L264" s="34"/>
    </row>
    <row r="265" spans="1:16" x14ac:dyDescent="0.25">
      <c r="B265" s="34"/>
      <c r="D265" s="34"/>
      <c r="E265" s="34"/>
      <c r="F265" s="34"/>
      <c r="G265" s="34"/>
      <c r="H265" s="34"/>
      <c r="I265" s="34"/>
      <c r="J265" s="34"/>
      <c r="K265" s="34"/>
      <c r="L265" s="34"/>
      <c r="M265" s="34"/>
      <c r="N265" s="34"/>
      <c r="O265" s="34"/>
      <c r="P265" s="34"/>
    </row>
    <row r="266" spans="1:16" x14ac:dyDescent="0.25">
      <c r="C266" s="34"/>
      <c r="D266" s="34"/>
      <c r="E266" s="34"/>
      <c r="F266" s="34"/>
      <c r="G266" s="34"/>
      <c r="H266" s="34"/>
      <c r="I266" s="34"/>
      <c r="J266" s="34"/>
      <c r="K266" s="34"/>
      <c r="L266" s="34"/>
      <c r="M266" s="34"/>
      <c r="N266" s="34"/>
      <c r="O266" s="34"/>
      <c r="P266" s="34"/>
    </row>
    <row r="267" spans="1:16" x14ac:dyDescent="0.25">
      <c r="C267" s="34"/>
      <c r="D267" s="34"/>
      <c r="E267" s="34"/>
      <c r="F267" s="34"/>
      <c r="G267" s="34"/>
      <c r="H267" s="34"/>
      <c r="I267" s="34"/>
      <c r="J267" s="34"/>
      <c r="K267" s="34"/>
      <c r="L267" s="34"/>
      <c r="M267" s="34"/>
      <c r="N267" s="34"/>
      <c r="O267" s="34"/>
      <c r="P267" s="34"/>
    </row>
    <row r="268" spans="1:16" x14ac:dyDescent="0.25">
      <c r="C268" s="34"/>
      <c r="D268" s="34"/>
      <c r="E268" s="34"/>
      <c r="F268" s="34"/>
      <c r="G268" s="34"/>
      <c r="H268" s="34"/>
      <c r="I268" s="34"/>
      <c r="J268" s="34"/>
      <c r="K268" s="34"/>
      <c r="L268" s="34"/>
      <c r="M268" s="34"/>
      <c r="N268" s="34"/>
      <c r="O268" s="34"/>
      <c r="P268" s="34"/>
    </row>
    <row r="269" spans="1:16" x14ac:dyDescent="0.25">
      <c r="C269" s="34"/>
      <c r="D269" s="34"/>
      <c r="E269" s="34"/>
      <c r="F269" s="34"/>
      <c r="G269" s="34"/>
      <c r="H269" s="34"/>
      <c r="I269" s="34"/>
      <c r="J269" s="34"/>
      <c r="K269" s="34"/>
      <c r="L269" s="34"/>
      <c r="M269" s="34"/>
      <c r="N269" s="34"/>
      <c r="O269" s="34"/>
      <c r="P269" s="34"/>
    </row>
    <row r="270" spans="1:16" x14ac:dyDescent="0.25">
      <c r="C270" s="34"/>
      <c r="D270" s="34"/>
      <c r="E270" s="34"/>
      <c r="F270" s="34"/>
      <c r="H270" s="34"/>
      <c r="I270" s="34"/>
      <c r="J270" s="34"/>
      <c r="K270" s="34"/>
      <c r="L270" s="34"/>
      <c r="M270" s="34"/>
      <c r="N270" s="34"/>
      <c r="O270" s="34"/>
      <c r="P270" s="34"/>
    </row>
    <row r="271" spans="1:16" x14ac:dyDescent="0.25">
      <c r="C271" s="34"/>
      <c r="D271" s="34"/>
      <c r="E271" s="34"/>
      <c r="F271" s="34"/>
      <c r="G271" s="34"/>
      <c r="H271" s="34"/>
      <c r="I271" s="34"/>
      <c r="J271" s="34"/>
      <c r="K271" s="34"/>
      <c r="L271" s="34"/>
      <c r="M271" s="34"/>
      <c r="N271" s="34"/>
      <c r="O271" s="34"/>
      <c r="P271" s="34"/>
    </row>
    <row r="272" spans="1:16" x14ac:dyDescent="0.25">
      <c r="C272" s="34"/>
      <c r="D272" s="34"/>
      <c r="E272" s="34"/>
      <c r="F272" s="34"/>
      <c r="G272" s="34"/>
      <c r="H272" s="34"/>
      <c r="I272" s="34"/>
      <c r="J272" s="34"/>
      <c r="K272" s="34"/>
      <c r="L272" s="34"/>
      <c r="M272" s="34"/>
      <c r="N272" s="34"/>
      <c r="O272" s="34"/>
      <c r="P272" s="34"/>
    </row>
    <row r="273" spans="3:16" x14ac:dyDescent="0.25">
      <c r="C273" s="34"/>
      <c r="D273" s="34"/>
      <c r="E273" s="34"/>
      <c r="F273" s="34"/>
      <c r="G273" s="34"/>
      <c r="H273" s="34"/>
      <c r="I273" s="34"/>
      <c r="J273" s="34"/>
      <c r="K273" s="34"/>
      <c r="L273" s="34"/>
      <c r="M273" s="34"/>
      <c r="N273" s="34"/>
      <c r="O273" s="34"/>
      <c r="P273" s="34"/>
    </row>
    <row r="274" spans="3:16" x14ac:dyDescent="0.25">
      <c r="C274" s="34"/>
      <c r="D274" s="34"/>
      <c r="E274" s="34"/>
      <c r="F274" s="34"/>
      <c r="G274" s="34"/>
      <c r="H274" s="34"/>
      <c r="I274" s="34"/>
      <c r="J274" s="34"/>
      <c r="K274" s="34"/>
      <c r="L274" s="34"/>
      <c r="M274" s="34"/>
      <c r="N274" s="34"/>
      <c r="O274" s="34"/>
      <c r="P274" s="34"/>
    </row>
    <row r="275" spans="3:16" x14ac:dyDescent="0.25">
      <c r="C275" s="34"/>
      <c r="D275" s="34"/>
      <c r="E275" s="34"/>
      <c r="F275" s="34"/>
      <c r="G275" s="34"/>
      <c r="H275" s="34"/>
      <c r="I275" s="34"/>
      <c r="J275" s="34"/>
      <c r="K275" s="34"/>
      <c r="L275" s="34"/>
      <c r="M275" s="34"/>
      <c r="N275" s="34"/>
      <c r="O275" s="34"/>
      <c r="P275" s="34"/>
    </row>
    <row r="276" spans="3:16" x14ac:dyDescent="0.25">
      <c r="C276" s="34"/>
      <c r="D276" s="34"/>
      <c r="E276" s="34"/>
      <c r="F276" s="34"/>
      <c r="G276" s="34"/>
      <c r="H276" s="34"/>
      <c r="I276" s="34"/>
      <c r="J276" s="34"/>
      <c r="K276" s="34"/>
      <c r="L276" s="34"/>
      <c r="M276" s="34"/>
      <c r="N276" s="34"/>
      <c r="O276" s="34"/>
      <c r="P276" s="34"/>
    </row>
    <row r="277" spans="3:16" x14ac:dyDescent="0.25">
      <c r="C277" s="34"/>
      <c r="D277" s="34"/>
      <c r="E277" s="34"/>
      <c r="F277" s="34"/>
      <c r="G277" s="34"/>
      <c r="H277" s="34"/>
      <c r="I277" s="34"/>
      <c r="J277" s="34"/>
      <c r="K277" s="34"/>
      <c r="L277" s="34"/>
      <c r="M277" s="34"/>
      <c r="N277" s="34"/>
      <c r="O277" s="34"/>
      <c r="P277" s="34"/>
    </row>
    <row r="278" spans="3:16" x14ac:dyDescent="0.25">
      <c r="C278" s="34"/>
      <c r="D278" s="34"/>
      <c r="E278" s="34"/>
      <c r="F278" s="34"/>
      <c r="G278" s="34"/>
      <c r="H278" s="34"/>
      <c r="I278" s="34"/>
      <c r="J278" s="34"/>
      <c r="K278" s="34"/>
      <c r="L278" s="34"/>
      <c r="M278" s="34"/>
      <c r="N278" s="34"/>
      <c r="O278" s="34"/>
      <c r="P278" s="34"/>
    </row>
    <row r="279" spans="3:16" x14ac:dyDescent="0.25">
      <c r="C279" s="34"/>
      <c r="D279" s="34"/>
      <c r="E279" s="34"/>
      <c r="F279" s="34"/>
      <c r="G279" s="34"/>
      <c r="H279" s="34"/>
      <c r="I279" s="34"/>
      <c r="J279" s="34"/>
      <c r="K279" s="34"/>
      <c r="L279" s="34"/>
      <c r="M279" s="34"/>
      <c r="N279" s="34"/>
      <c r="O279" s="34"/>
      <c r="P279" s="34"/>
    </row>
    <row r="280" spans="3:16" x14ac:dyDescent="0.25">
      <c r="C280" s="34"/>
      <c r="D280" s="34"/>
      <c r="E280" s="34"/>
      <c r="F280" s="34"/>
      <c r="G280" s="34"/>
      <c r="H280" s="34"/>
      <c r="I280" s="34"/>
      <c r="J280" s="34"/>
      <c r="K280" s="34"/>
      <c r="L280" s="34"/>
      <c r="M280" s="34"/>
      <c r="N280" s="34"/>
      <c r="O280" s="4"/>
      <c r="P280" s="34"/>
    </row>
    <row r="281" spans="3:16" x14ac:dyDescent="0.25">
      <c r="C281" s="34"/>
      <c r="D281" s="34"/>
      <c r="E281" s="34"/>
      <c r="F281" s="34"/>
      <c r="G281" s="34"/>
      <c r="H281" s="34"/>
      <c r="I281" s="34"/>
      <c r="J281" s="34"/>
      <c r="K281" s="34"/>
      <c r="L281" s="34"/>
      <c r="M281" s="34"/>
      <c r="N281" s="34"/>
      <c r="O281" s="34"/>
      <c r="P281" s="34"/>
    </row>
    <row r="282" spans="3:16" x14ac:dyDescent="0.25">
      <c r="C282" s="34"/>
      <c r="D282" s="34"/>
      <c r="E282" s="34"/>
      <c r="F282" s="34"/>
      <c r="G282" s="34"/>
      <c r="H282" s="34"/>
      <c r="I282" s="34"/>
      <c r="J282" s="34"/>
      <c r="K282" s="34"/>
      <c r="L282" s="34"/>
      <c r="M282" s="34"/>
      <c r="N282" s="34"/>
      <c r="O282" s="34"/>
      <c r="P282" s="34"/>
    </row>
    <row r="283" spans="3:16" x14ac:dyDescent="0.25">
      <c r="C283" s="34"/>
      <c r="D283" s="34"/>
      <c r="E283" s="34"/>
      <c r="F283" s="34"/>
      <c r="G283" s="34"/>
      <c r="H283" s="34"/>
      <c r="I283" s="34"/>
      <c r="J283" s="34"/>
      <c r="K283" s="34"/>
      <c r="L283" s="34"/>
      <c r="M283" s="34"/>
      <c r="N283" s="34"/>
      <c r="O283" s="34"/>
      <c r="P283" s="34"/>
    </row>
    <row r="284" spans="3:16" x14ac:dyDescent="0.25">
      <c r="C284" s="34"/>
      <c r="D284" s="34"/>
      <c r="E284" s="34"/>
      <c r="F284" s="34"/>
      <c r="G284" s="34"/>
      <c r="H284" s="34"/>
      <c r="I284" s="34"/>
      <c r="J284" s="34"/>
      <c r="K284" s="34"/>
      <c r="L284" s="34"/>
      <c r="M284" s="34"/>
      <c r="N284" s="34"/>
      <c r="O284" s="34"/>
      <c r="P284" s="34"/>
    </row>
    <row r="285" spans="3:16" x14ac:dyDescent="0.25">
      <c r="C285" s="34"/>
      <c r="D285" s="34"/>
      <c r="E285" s="34"/>
      <c r="F285" s="34"/>
      <c r="G285" s="34"/>
      <c r="H285" s="34"/>
      <c r="I285" s="34"/>
      <c r="J285" s="34"/>
      <c r="K285" s="34"/>
      <c r="L285" s="34"/>
      <c r="M285" s="34"/>
      <c r="N285" s="34"/>
      <c r="O285" s="34"/>
      <c r="P285" s="34"/>
    </row>
    <row r="286" spans="3:16" x14ac:dyDescent="0.25">
      <c r="C286" s="34"/>
      <c r="D286" s="34"/>
      <c r="E286" s="34"/>
      <c r="F286" s="34"/>
      <c r="G286" s="34"/>
      <c r="H286" s="34"/>
      <c r="I286" s="34"/>
      <c r="J286" s="34"/>
      <c r="K286" s="34"/>
      <c r="L286" s="34"/>
      <c r="M286" s="34"/>
      <c r="N286" s="34"/>
      <c r="O286" s="34"/>
      <c r="P286" s="34"/>
    </row>
    <row r="287" spans="3:16" x14ac:dyDescent="0.25">
      <c r="C287" s="34"/>
      <c r="D287" s="34"/>
      <c r="E287" s="34"/>
      <c r="F287" s="34"/>
      <c r="G287" s="34"/>
      <c r="H287" s="34"/>
      <c r="I287" s="34"/>
      <c r="J287" s="34"/>
      <c r="K287" s="34"/>
      <c r="L287" s="34"/>
      <c r="M287" s="34"/>
      <c r="N287" s="34"/>
      <c r="O287" s="34"/>
      <c r="P287" s="34"/>
    </row>
    <row r="288" spans="3:16" x14ac:dyDescent="0.25">
      <c r="C288" s="34"/>
      <c r="D288" s="34"/>
      <c r="E288" s="34"/>
      <c r="F288" s="34"/>
      <c r="G288" s="34"/>
      <c r="H288" s="34"/>
      <c r="I288" s="34"/>
      <c r="J288" s="34"/>
      <c r="K288" s="34"/>
      <c r="L288" s="34"/>
      <c r="M288" s="34"/>
      <c r="N288" s="34"/>
      <c r="O288" s="34"/>
      <c r="P288" s="34"/>
    </row>
    <row r="289" spans="3:16" x14ac:dyDescent="0.25">
      <c r="C289" s="34"/>
      <c r="D289" s="34"/>
      <c r="E289" s="34"/>
      <c r="F289" s="34"/>
      <c r="G289" s="34"/>
      <c r="H289" s="34"/>
      <c r="I289" s="34"/>
      <c r="J289" s="34"/>
      <c r="K289" s="34"/>
      <c r="L289" s="34"/>
      <c r="M289" s="34"/>
      <c r="N289" s="34"/>
      <c r="O289" s="34"/>
      <c r="P289" s="34"/>
    </row>
    <row r="290" spans="3:16" x14ac:dyDescent="0.25">
      <c r="C290" s="34"/>
      <c r="D290" s="34"/>
      <c r="E290" s="34"/>
      <c r="F290" s="34"/>
      <c r="G290" s="34"/>
      <c r="H290" s="34"/>
      <c r="I290" s="34"/>
      <c r="J290" s="34"/>
      <c r="K290" s="34"/>
      <c r="L290" s="34"/>
      <c r="M290" s="34"/>
      <c r="N290" s="34"/>
      <c r="O290" s="34"/>
      <c r="P290" s="34"/>
    </row>
    <row r="291" spans="3:16" x14ac:dyDescent="0.25">
      <c r="C291" s="34"/>
      <c r="D291" s="34"/>
      <c r="E291" s="34"/>
      <c r="F291" s="34"/>
      <c r="G291" s="34"/>
      <c r="H291" s="34"/>
      <c r="I291" s="34"/>
      <c r="J291" s="34"/>
      <c r="K291" s="34"/>
      <c r="L291" s="34"/>
      <c r="M291" s="34"/>
      <c r="N291" s="34"/>
      <c r="O291" s="34"/>
      <c r="P291" s="34"/>
    </row>
    <row r="292" spans="3:16" x14ac:dyDescent="0.25">
      <c r="C292" s="34"/>
      <c r="D292" s="34"/>
      <c r="E292" s="34"/>
      <c r="F292" s="34"/>
      <c r="G292" s="34"/>
      <c r="H292" s="34"/>
      <c r="I292" s="34"/>
      <c r="J292" s="34"/>
      <c r="K292" s="34"/>
      <c r="L292" s="34"/>
      <c r="M292" s="34"/>
      <c r="N292" s="34"/>
      <c r="O292" s="34"/>
      <c r="P292" s="34"/>
    </row>
    <row r="293" spans="3:16" x14ac:dyDescent="0.25">
      <c r="C293" s="34"/>
      <c r="D293" s="34"/>
      <c r="E293" s="34"/>
      <c r="F293" s="34"/>
      <c r="G293" s="34"/>
      <c r="H293" s="34"/>
      <c r="I293" s="34"/>
      <c r="J293" s="34"/>
      <c r="K293" s="34"/>
      <c r="L293" s="34"/>
      <c r="M293" s="34"/>
      <c r="N293" s="34"/>
      <c r="O293" s="34"/>
      <c r="P293" s="34"/>
    </row>
    <row r="294" spans="3:16" x14ac:dyDescent="0.25">
      <c r="C294" s="34"/>
      <c r="D294" s="34"/>
      <c r="E294" s="34"/>
      <c r="F294" s="34"/>
      <c r="G294" s="34"/>
      <c r="H294" s="34"/>
      <c r="I294" s="34"/>
      <c r="J294" s="34"/>
      <c r="K294" s="34"/>
      <c r="L294" s="34"/>
      <c r="M294" s="34"/>
      <c r="N294" s="34"/>
      <c r="O294" s="34"/>
      <c r="P294" s="34"/>
    </row>
    <row r="295" spans="3:16" x14ac:dyDescent="0.25">
      <c r="C295" s="34"/>
      <c r="D295" s="34"/>
      <c r="E295" s="34"/>
      <c r="F295" s="34"/>
      <c r="G295" s="34"/>
      <c r="H295" s="34"/>
      <c r="I295" s="34"/>
      <c r="J295" s="34"/>
      <c r="K295" s="34"/>
      <c r="L295" s="34"/>
      <c r="M295" s="34"/>
      <c r="N295" s="34"/>
      <c r="O295" s="34"/>
      <c r="P295" s="34"/>
    </row>
    <row r="296" spans="3:16" x14ac:dyDescent="0.25">
      <c r="C296" s="34"/>
      <c r="D296" s="34"/>
      <c r="E296" s="34"/>
      <c r="F296" s="34"/>
      <c r="G296" s="34"/>
      <c r="H296" s="34"/>
      <c r="I296" s="34"/>
      <c r="J296" s="34"/>
      <c r="K296" s="34"/>
      <c r="L296" s="34"/>
      <c r="M296" s="34"/>
      <c r="N296" s="34"/>
      <c r="O296" s="34"/>
      <c r="P296" s="34"/>
    </row>
    <row r="297" spans="3:16" x14ac:dyDescent="0.25">
      <c r="C297" s="34"/>
      <c r="D297" s="34"/>
      <c r="E297" s="34"/>
      <c r="F297" s="34"/>
      <c r="G297" s="34"/>
      <c r="H297" s="34"/>
      <c r="I297" s="34"/>
      <c r="J297" s="34"/>
      <c r="K297" s="34"/>
      <c r="L297" s="34"/>
      <c r="M297" s="34"/>
      <c r="N297" s="34"/>
      <c r="O297" s="34"/>
      <c r="P297" s="34"/>
    </row>
    <row r="298" spans="3:16" x14ac:dyDescent="0.25">
      <c r="C298" s="34"/>
      <c r="D298" s="34"/>
      <c r="E298" s="34"/>
      <c r="F298" s="34"/>
      <c r="G298" s="34"/>
      <c r="H298" s="34"/>
      <c r="I298" s="34"/>
      <c r="J298" s="34"/>
      <c r="K298" s="34"/>
      <c r="L298" s="34"/>
      <c r="M298" s="34"/>
      <c r="N298" s="34"/>
      <c r="O298" s="34"/>
      <c r="P298" s="34"/>
    </row>
    <row r="299" spans="3:16" x14ac:dyDescent="0.25">
      <c r="C299" s="34"/>
      <c r="D299" s="34"/>
      <c r="E299" s="34"/>
      <c r="F299" s="34"/>
      <c r="G299" s="34"/>
      <c r="H299" s="34"/>
      <c r="I299" s="34"/>
      <c r="J299" s="34"/>
      <c r="K299" s="34"/>
      <c r="L299" s="34"/>
      <c r="M299" s="34"/>
      <c r="N299" s="34"/>
      <c r="O299" s="34"/>
      <c r="P299" s="34"/>
    </row>
    <row r="300" spans="3:16" x14ac:dyDescent="0.25">
      <c r="C300" s="34"/>
      <c r="D300" s="34"/>
      <c r="E300" s="34"/>
      <c r="F300" s="34"/>
      <c r="G300" s="34"/>
      <c r="H300" s="34"/>
      <c r="I300" s="34"/>
      <c r="J300" s="34"/>
      <c r="K300" s="34"/>
      <c r="L300" s="34"/>
      <c r="M300" s="34"/>
      <c r="N300" s="34"/>
      <c r="O300" s="34"/>
      <c r="P300" s="34"/>
    </row>
    <row r="301" spans="3:16" x14ac:dyDescent="0.25">
      <c r="C301" s="34"/>
      <c r="D301" s="34"/>
      <c r="E301" s="34"/>
      <c r="F301" s="34"/>
      <c r="G301" s="34"/>
      <c r="H301" s="34"/>
      <c r="I301" s="34"/>
      <c r="J301" s="34"/>
      <c r="K301" s="34"/>
      <c r="L301" s="34"/>
      <c r="M301" s="34"/>
      <c r="N301" s="34"/>
      <c r="O301" s="34"/>
      <c r="P301" s="34"/>
    </row>
    <row r="302" spans="3:16" x14ac:dyDescent="0.25">
      <c r="C302" s="34"/>
      <c r="D302" s="34"/>
      <c r="E302" s="34"/>
      <c r="F302" s="34"/>
      <c r="G302" s="34"/>
      <c r="H302" s="34"/>
      <c r="I302" s="34"/>
      <c r="J302" s="34"/>
      <c r="K302" s="34"/>
      <c r="L302" s="34"/>
      <c r="M302" s="34"/>
      <c r="N302" s="34"/>
      <c r="O302" s="34"/>
      <c r="P302" s="34"/>
    </row>
    <row r="303" spans="3:16" x14ac:dyDescent="0.25">
      <c r="C303" s="34"/>
      <c r="D303" s="34"/>
      <c r="E303" s="34"/>
      <c r="F303" s="34"/>
      <c r="G303" s="34"/>
      <c r="H303" s="34"/>
      <c r="I303" s="34"/>
      <c r="J303" s="34"/>
      <c r="K303" s="34"/>
      <c r="L303" s="34"/>
      <c r="M303" s="34"/>
      <c r="N303" s="34"/>
      <c r="O303" s="34"/>
      <c r="P303" s="34"/>
    </row>
    <row r="304" spans="3:16" x14ac:dyDescent="0.25">
      <c r="C304" s="34"/>
      <c r="D304" s="34"/>
      <c r="E304" s="34"/>
      <c r="F304" s="34"/>
      <c r="G304" s="34"/>
      <c r="H304" s="34"/>
      <c r="I304" s="34"/>
      <c r="J304" s="34"/>
      <c r="K304" s="34"/>
      <c r="L304" s="34"/>
      <c r="M304" s="34"/>
      <c r="N304" s="34"/>
      <c r="O304" s="34"/>
      <c r="P304" s="34"/>
    </row>
    <row r="305" spans="1:16" x14ac:dyDescent="0.25">
      <c r="C305" s="34"/>
      <c r="D305" s="34"/>
      <c r="E305" s="34"/>
      <c r="F305" s="34"/>
      <c r="G305" s="34"/>
      <c r="H305" s="34"/>
      <c r="I305" s="34"/>
      <c r="J305" s="34"/>
      <c r="K305" s="34"/>
      <c r="L305" s="34"/>
      <c r="M305" s="34"/>
      <c r="N305" s="34"/>
      <c r="O305" s="34"/>
      <c r="P305" s="34"/>
    </row>
    <row r="306" spans="1:16" x14ac:dyDescent="0.25">
      <c r="C306" s="34"/>
      <c r="D306" s="34"/>
      <c r="E306" s="34"/>
      <c r="F306" s="34"/>
      <c r="G306" s="34"/>
      <c r="H306" s="34"/>
      <c r="I306" s="34"/>
      <c r="J306" s="34"/>
      <c r="K306" s="34"/>
      <c r="L306" s="34"/>
      <c r="M306" s="34"/>
      <c r="N306" s="34"/>
      <c r="O306" s="34"/>
      <c r="P306" s="34"/>
    </row>
    <row r="307" spans="1:16" x14ac:dyDescent="0.25">
      <c r="C307" s="34"/>
      <c r="D307" s="34"/>
      <c r="E307" s="34"/>
      <c r="F307" s="34"/>
      <c r="G307" s="34"/>
      <c r="H307" s="34"/>
      <c r="I307" s="34"/>
      <c r="J307" s="34"/>
      <c r="K307" s="34"/>
      <c r="L307" s="34"/>
      <c r="M307" s="34"/>
      <c r="N307" s="34"/>
      <c r="O307" s="34"/>
      <c r="P307" s="34"/>
    </row>
    <row r="308" spans="1:16" x14ac:dyDescent="0.25">
      <c r="C308" s="34"/>
      <c r="D308" s="34"/>
      <c r="E308" s="34"/>
      <c r="F308" s="34"/>
      <c r="G308" s="34"/>
      <c r="H308" s="34"/>
      <c r="I308" s="34"/>
      <c r="J308" s="34"/>
      <c r="K308" s="34"/>
      <c r="L308" s="34"/>
      <c r="M308" s="34"/>
      <c r="N308" s="34"/>
      <c r="O308" s="34"/>
      <c r="P308" s="34"/>
    </row>
    <row r="309" spans="1:16" x14ac:dyDescent="0.25">
      <c r="C309" s="34"/>
      <c r="D309" s="34"/>
      <c r="E309" s="34"/>
      <c r="F309" s="34"/>
      <c r="G309" s="34"/>
      <c r="H309" s="34"/>
      <c r="I309" s="34"/>
      <c r="J309" s="34"/>
      <c r="K309" s="34"/>
      <c r="L309" s="34"/>
      <c r="M309" s="34"/>
      <c r="N309" s="34"/>
      <c r="O309" s="34"/>
      <c r="P309" s="34"/>
    </row>
    <row r="310" spans="1:16" x14ac:dyDescent="0.25">
      <c r="C310" s="34"/>
      <c r="D310" s="34"/>
      <c r="E310" s="34"/>
      <c r="F310" s="34"/>
      <c r="G310" s="34"/>
      <c r="H310" s="34"/>
      <c r="I310" s="34"/>
      <c r="J310" s="34"/>
      <c r="K310" s="34"/>
      <c r="L310" s="34"/>
      <c r="M310" s="34"/>
      <c r="N310" s="34"/>
      <c r="O310" s="34"/>
      <c r="P310" s="34"/>
    </row>
    <row r="311" spans="1:16" x14ac:dyDescent="0.25">
      <c r="C311" s="34"/>
      <c r="D311" s="34"/>
      <c r="E311" s="34"/>
      <c r="F311" s="34"/>
      <c r="G311" s="34"/>
      <c r="H311" s="34"/>
      <c r="I311" s="34"/>
      <c r="J311" s="34"/>
      <c r="K311" s="34"/>
      <c r="L311" s="34"/>
      <c r="M311" s="34"/>
      <c r="N311" s="34"/>
      <c r="O311" s="34"/>
      <c r="P311" s="34"/>
    </row>
    <row r="312" spans="1:16" x14ac:dyDescent="0.25">
      <c r="C312" s="34"/>
      <c r="D312" s="34"/>
      <c r="E312" s="34"/>
      <c r="F312" s="34"/>
      <c r="G312" s="34"/>
      <c r="H312" s="34"/>
      <c r="I312" s="34"/>
      <c r="J312" s="34"/>
      <c r="K312" s="34"/>
      <c r="L312" s="34"/>
      <c r="M312" s="34"/>
      <c r="N312" s="34"/>
      <c r="O312" s="34"/>
      <c r="P312" s="34"/>
    </row>
    <row r="313" spans="1:16" x14ac:dyDescent="0.25">
      <c r="C313" s="34"/>
      <c r="D313" s="34"/>
      <c r="E313" s="34"/>
      <c r="F313" s="34"/>
      <c r="G313" s="34"/>
      <c r="H313" s="34"/>
      <c r="I313" s="34"/>
      <c r="J313" s="34"/>
      <c r="K313" s="34"/>
      <c r="L313" s="34"/>
      <c r="M313" s="34"/>
      <c r="N313" s="34"/>
      <c r="O313" s="34"/>
      <c r="P313" s="34"/>
    </row>
    <row r="314" spans="1:16" ht="18.75" x14ac:dyDescent="0.3">
      <c r="A314" s="88" t="s">
        <v>380</v>
      </c>
      <c r="C314" s="34"/>
      <c r="D314" s="34"/>
      <c r="E314" s="34"/>
      <c r="F314" s="34"/>
      <c r="G314" s="34"/>
      <c r="H314" s="34"/>
      <c r="I314" s="34"/>
      <c r="J314" s="34"/>
      <c r="K314" s="34"/>
      <c r="L314" s="34"/>
      <c r="M314" s="34"/>
      <c r="N314" s="34"/>
      <c r="O314" s="34"/>
      <c r="P314" s="34"/>
    </row>
    <row r="315" spans="1:16" x14ac:dyDescent="0.25">
      <c r="C315" s="34"/>
      <c r="D315" s="34"/>
      <c r="E315" s="34"/>
      <c r="F315" s="34"/>
      <c r="G315" s="34"/>
      <c r="H315" s="34"/>
      <c r="I315" s="34"/>
      <c r="J315" s="34"/>
      <c r="K315" s="34"/>
      <c r="L315" s="34"/>
      <c r="M315" s="34"/>
      <c r="N315" s="34"/>
      <c r="O315" s="34"/>
      <c r="P315" s="34"/>
    </row>
    <row r="316" spans="1:16" x14ac:dyDescent="0.25">
      <c r="C316" s="34"/>
      <c r="D316" s="34"/>
      <c r="E316" s="34"/>
      <c r="F316" s="34"/>
      <c r="G316" s="34"/>
      <c r="H316" s="34"/>
      <c r="I316" s="34"/>
      <c r="J316" s="34"/>
      <c r="K316" s="34"/>
      <c r="L316" s="34"/>
      <c r="M316" s="34"/>
      <c r="N316" s="34"/>
      <c r="O316" s="34"/>
      <c r="P316" s="34"/>
    </row>
    <row r="317" spans="1:16" x14ac:dyDescent="0.25">
      <c r="C317" s="34"/>
      <c r="D317" s="34"/>
      <c r="E317" s="34"/>
      <c r="F317" s="34"/>
      <c r="G317" s="34"/>
      <c r="H317" s="34"/>
      <c r="I317" s="34"/>
      <c r="J317" s="34"/>
      <c r="K317" s="34"/>
      <c r="L317" s="34"/>
      <c r="M317" s="34"/>
      <c r="N317" s="34"/>
      <c r="O317" s="34"/>
      <c r="P317" s="34"/>
    </row>
    <row r="318" spans="1:16" x14ac:dyDescent="0.25">
      <c r="C318" s="34"/>
      <c r="D318" s="34"/>
      <c r="E318" s="34"/>
      <c r="F318" s="34"/>
      <c r="G318" s="34"/>
      <c r="H318" s="34"/>
      <c r="I318" s="34"/>
      <c r="J318" s="34"/>
      <c r="K318" s="34"/>
      <c r="L318" s="34"/>
      <c r="M318" s="34"/>
      <c r="N318" s="34"/>
      <c r="O318" s="34"/>
      <c r="P318" s="34"/>
    </row>
    <row r="319" spans="1:16" x14ac:dyDescent="0.25">
      <c r="C319" s="34"/>
      <c r="D319" s="34"/>
      <c r="E319" s="34"/>
      <c r="F319" s="34"/>
      <c r="G319" s="34"/>
      <c r="H319" s="34"/>
      <c r="I319" s="34"/>
      <c r="J319" s="34"/>
      <c r="K319" s="34"/>
      <c r="L319" s="34"/>
      <c r="M319" s="34"/>
      <c r="N319" s="34"/>
      <c r="O319" s="34"/>
      <c r="P319" s="34"/>
    </row>
    <row r="320" spans="1:16" x14ac:dyDescent="0.25">
      <c r="C320" s="34"/>
      <c r="D320" s="34"/>
      <c r="E320" s="34"/>
      <c r="F320" s="34"/>
      <c r="G320" s="34"/>
      <c r="H320" s="34"/>
      <c r="I320" s="34"/>
      <c r="J320" s="34"/>
      <c r="K320" s="34"/>
      <c r="L320" s="34"/>
      <c r="M320" s="34"/>
      <c r="N320" s="34"/>
      <c r="O320" s="34"/>
      <c r="P320" s="34"/>
    </row>
    <row r="321" spans="2:16" x14ac:dyDescent="0.25">
      <c r="C321" s="34"/>
      <c r="D321" s="34"/>
      <c r="E321" s="34"/>
      <c r="F321" s="34"/>
      <c r="G321" s="34"/>
      <c r="H321" s="34"/>
      <c r="I321" s="34"/>
      <c r="J321" s="34"/>
      <c r="K321" s="34"/>
      <c r="L321" s="34"/>
      <c r="M321" s="34"/>
      <c r="N321" s="34"/>
      <c r="O321" s="34"/>
      <c r="P321" s="34"/>
    </row>
    <row r="322" spans="2:16" x14ac:dyDescent="0.25">
      <c r="C322" s="34"/>
      <c r="D322" s="34"/>
      <c r="E322" s="34"/>
      <c r="F322" s="34"/>
      <c r="G322" s="34"/>
      <c r="H322" s="34"/>
      <c r="I322" s="34"/>
      <c r="J322" s="34"/>
      <c r="K322" s="34"/>
      <c r="L322" s="34"/>
      <c r="M322" s="34"/>
      <c r="N322" s="34"/>
      <c r="O322" s="34"/>
      <c r="P322" s="34"/>
    </row>
    <row r="323" spans="2:16" x14ac:dyDescent="0.25">
      <c r="C323" s="34"/>
      <c r="D323" s="34"/>
      <c r="E323" s="34"/>
      <c r="F323" s="34"/>
      <c r="G323" s="34"/>
      <c r="H323" s="34"/>
      <c r="I323" s="34"/>
      <c r="J323" s="34"/>
      <c r="K323" s="34"/>
      <c r="L323" s="34"/>
      <c r="M323" s="34"/>
      <c r="N323" s="34"/>
      <c r="O323" s="34"/>
      <c r="P323" s="34"/>
    </row>
    <row r="324" spans="2:16" x14ac:dyDescent="0.25">
      <c r="C324" s="34"/>
      <c r="D324" s="34"/>
      <c r="E324" s="34"/>
      <c r="F324" s="34"/>
      <c r="G324" s="34"/>
      <c r="H324" s="34"/>
      <c r="I324" s="34"/>
      <c r="J324" s="34"/>
      <c r="K324" s="34"/>
      <c r="L324" s="34"/>
      <c r="M324" s="34"/>
      <c r="N324" s="34"/>
      <c r="O324" s="34"/>
      <c r="P324" s="34"/>
    </row>
    <row r="325" spans="2:16" x14ac:dyDescent="0.25">
      <c r="C325" s="34"/>
      <c r="D325" s="34"/>
      <c r="E325" s="34"/>
      <c r="F325" s="34"/>
      <c r="G325" s="34"/>
      <c r="H325" s="34"/>
      <c r="I325" s="34"/>
      <c r="J325" s="34"/>
      <c r="K325" s="34"/>
      <c r="L325" s="34"/>
      <c r="M325" s="34"/>
      <c r="N325" s="34"/>
      <c r="O325" s="34"/>
      <c r="P325" s="34"/>
    </row>
    <row r="326" spans="2:16" x14ac:dyDescent="0.25">
      <c r="C326" s="34"/>
      <c r="D326" s="34"/>
      <c r="E326" s="34"/>
      <c r="F326" s="34"/>
      <c r="G326" s="34"/>
      <c r="H326" s="34"/>
      <c r="I326" s="34"/>
      <c r="J326" s="34"/>
      <c r="K326" s="34"/>
      <c r="L326" s="34"/>
      <c r="M326" s="34"/>
      <c r="N326" s="34"/>
      <c r="O326" s="34"/>
      <c r="P326" s="34"/>
    </row>
    <row r="327" spans="2:16" x14ac:dyDescent="0.25">
      <c r="C327" s="34"/>
      <c r="D327" s="34"/>
      <c r="E327" s="34"/>
      <c r="F327" s="34"/>
      <c r="G327" s="34"/>
      <c r="H327" s="34"/>
      <c r="I327" s="34"/>
      <c r="J327" s="34"/>
      <c r="K327" s="34"/>
      <c r="L327" s="34"/>
      <c r="M327" s="34"/>
      <c r="N327" s="34"/>
      <c r="O327" s="34"/>
      <c r="P327" s="34"/>
    </row>
    <row r="328" spans="2:16" x14ac:dyDescent="0.25">
      <c r="B328" s="4" t="s">
        <v>90</v>
      </c>
      <c r="C328" s="34"/>
      <c r="D328" s="34"/>
      <c r="E328" s="34"/>
      <c r="F328" s="34"/>
      <c r="G328" s="34"/>
      <c r="H328" s="34"/>
      <c r="I328" s="34"/>
      <c r="J328" s="34"/>
      <c r="K328" s="34"/>
      <c r="L328" s="34"/>
      <c r="M328" s="34"/>
      <c r="N328" s="34"/>
      <c r="O328" s="34"/>
      <c r="P328" s="34"/>
    </row>
    <row r="329" spans="2:16" x14ac:dyDescent="0.25">
      <c r="C329" s="34"/>
      <c r="D329" s="34"/>
      <c r="E329" s="34"/>
      <c r="F329" s="34"/>
      <c r="G329" s="34"/>
      <c r="H329" s="34"/>
      <c r="I329" s="34"/>
      <c r="J329" s="34"/>
      <c r="K329" s="34"/>
      <c r="L329" s="34"/>
      <c r="M329" s="34"/>
      <c r="N329" s="34"/>
      <c r="O329" s="34"/>
      <c r="P329" s="34"/>
    </row>
    <row r="330" spans="2:16" x14ac:dyDescent="0.25">
      <c r="C330" s="34"/>
      <c r="D330" s="34"/>
      <c r="E330" s="34"/>
      <c r="F330" s="34"/>
      <c r="G330" s="34"/>
      <c r="H330" s="34"/>
      <c r="I330" s="34"/>
      <c r="J330" s="34"/>
      <c r="K330" s="34"/>
      <c r="L330" s="34"/>
      <c r="M330" s="34"/>
      <c r="N330" s="34"/>
      <c r="O330" s="34"/>
      <c r="P330" s="34"/>
    </row>
    <row r="331" spans="2:16" x14ac:dyDescent="0.25">
      <c r="C331" s="34"/>
      <c r="D331" s="34"/>
      <c r="E331" s="34"/>
      <c r="F331" s="34"/>
      <c r="G331" s="34"/>
      <c r="H331" s="34"/>
      <c r="I331" s="34"/>
      <c r="J331" s="34"/>
      <c r="K331" s="34"/>
      <c r="L331" s="34"/>
      <c r="M331" s="34"/>
      <c r="N331" s="34"/>
      <c r="O331" s="34"/>
      <c r="P331" s="34"/>
    </row>
    <row r="332" spans="2:16" x14ac:dyDescent="0.25">
      <c r="C332" s="34"/>
      <c r="D332" s="34"/>
      <c r="E332" s="34"/>
      <c r="F332" s="34"/>
      <c r="G332" s="34"/>
      <c r="H332" s="34"/>
      <c r="I332" s="34"/>
      <c r="J332" s="34"/>
      <c r="K332" s="34"/>
      <c r="L332" s="34"/>
      <c r="M332" s="34"/>
      <c r="N332" s="34"/>
      <c r="O332" s="34"/>
      <c r="P332" s="34"/>
    </row>
    <row r="333" spans="2:16" x14ac:dyDescent="0.25">
      <c r="C333" s="34"/>
      <c r="D333" s="34"/>
      <c r="E333" s="34"/>
      <c r="F333" s="34"/>
      <c r="G333" s="34"/>
      <c r="H333" s="34"/>
      <c r="I333" s="34"/>
      <c r="J333" s="34"/>
      <c r="K333" s="34"/>
      <c r="L333" s="34"/>
      <c r="M333" s="34"/>
      <c r="N333" s="34"/>
      <c r="O333" s="34"/>
      <c r="P333" s="34"/>
    </row>
    <row r="334" spans="2:16" x14ac:dyDescent="0.25">
      <c r="C334" s="34"/>
      <c r="D334" s="34"/>
      <c r="E334" s="34"/>
      <c r="F334" s="34"/>
      <c r="G334" s="34"/>
      <c r="H334" s="34"/>
      <c r="I334" s="34"/>
      <c r="J334" s="34"/>
      <c r="K334" s="34"/>
      <c r="L334" s="34"/>
      <c r="M334" s="34"/>
      <c r="N334" s="34"/>
      <c r="O334" s="34"/>
      <c r="P334" s="34"/>
    </row>
    <row r="335" spans="2:16" x14ac:dyDescent="0.25">
      <c r="C335" s="34"/>
      <c r="D335" s="34"/>
      <c r="E335" s="34"/>
      <c r="F335" s="34"/>
      <c r="G335" s="34"/>
      <c r="H335" s="34"/>
      <c r="I335" s="34"/>
      <c r="J335" s="34"/>
      <c r="K335" s="34"/>
      <c r="L335" s="34"/>
      <c r="M335" s="34"/>
      <c r="N335" s="34"/>
      <c r="O335" s="34"/>
      <c r="P335" s="34"/>
    </row>
    <row r="336" spans="2:16" x14ac:dyDescent="0.25">
      <c r="C336" s="34"/>
      <c r="D336" s="34"/>
      <c r="E336" s="34"/>
      <c r="F336" s="34"/>
      <c r="G336" s="34"/>
      <c r="H336" s="34"/>
      <c r="I336" s="34"/>
      <c r="J336" s="34"/>
      <c r="K336" s="34"/>
      <c r="L336" s="34"/>
      <c r="M336" s="34"/>
      <c r="N336" s="34"/>
      <c r="O336" s="34"/>
      <c r="P336" s="34"/>
    </row>
    <row r="337" spans="3:16" x14ac:dyDescent="0.25">
      <c r="C337" s="34"/>
      <c r="D337" s="34"/>
      <c r="E337" s="34"/>
      <c r="F337" s="34"/>
      <c r="G337" s="34"/>
      <c r="H337" s="34"/>
      <c r="I337" s="34"/>
      <c r="J337" s="34"/>
      <c r="K337" s="34"/>
      <c r="L337" s="34"/>
      <c r="M337" s="34"/>
      <c r="N337" s="34"/>
      <c r="O337" s="34"/>
      <c r="P337" s="34"/>
    </row>
    <row r="338" spans="3:16" x14ac:dyDescent="0.25">
      <c r="C338" s="34"/>
      <c r="D338" s="34"/>
      <c r="E338" s="34"/>
      <c r="F338" s="34"/>
      <c r="G338" s="34"/>
      <c r="H338" s="34"/>
      <c r="I338" s="34"/>
      <c r="J338" s="34"/>
      <c r="K338" s="34"/>
      <c r="L338" s="34"/>
      <c r="M338" s="34"/>
      <c r="N338" s="34"/>
      <c r="O338" s="34"/>
      <c r="P338" s="34"/>
    </row>
    <row r="339" spans="3:16" x14ac:dyDescent="0.25">
      <c r="C339" s="34"/>
      <c r="D339" s="34"/>
      <c r="E339" s="34"/>
      <c r="F339" s="34"/>
      <c r="G339" s="34"/>
      <c r="H339" s="34"/>
      <c r="I339" s="34"/>
      <c r="J339" s="34"/>
      <c r="K339" s="34"/>
      <c r="L339" s="34"/>
      <c r="M339" s="34"/>
      <c r="N339" s="34"/>
      <c r="O339" s="34"/>
      <c r="P339" s="34"/>
    </row>
    <row r="340" spans="3:16" x14ac:dyDescent="0.25">
      <c r="C340" s="34"/>
      <c r="D340" s="34"/>
      <c r="E340" s="34"/>
      <c r="F340" s="34"/>
      <c r="G340" s="34"/>
      <c r="H340" s="34"/>
      <c r="I340" s="34"/>
      <c r="J340" s="34"/>
      <c r="K340" s="34"/>
      <c r="L340" s="34"/>
      <c r="M340" s="34"/>
      <c r="N340" s="34"/>
      <c r="O340" s="34"/>
      <c r="P340" s="34"/>
    </row>
    <row r="341" spans="3:16" x14ac:dyDescent="0.25">
      <c r="C341" s="34"/>
      <c r="D341" s="34"/>
      <c r="E341" s="34"/>
      <c r="F341" s="34"/>
      <c r="G341" s="34"/>
      <c r="H341" s="34"/>
      <c r="I341" s="34"/>
      <c r="J341" s="34"/>
      <c r="K341" s="34"/>
      <c r="L341" s="34"/>
      <c r="M341" s="34"/>
      <c r="N341" s="34"/>
      <c r="O341" s="34"/>
      <c r="P341" s="34"/>
    </row>
    <row r="342" spans="3:16" x14ac:dyDescent="0.25">
      <c r="C342" s="34"/>
      <c r="D342" s="34"/>
      <c r="E342" s="34"/>
      <c r="F342" s="34"/>
      <c r="G342" s="34"/>
      <c r="H342" s="34"/>
      <c r="I342" s="34"/>
      <c r="J342" s="34"/>
      <c r="K342" s="34"/>
      <c r="L342" s="34"/>
      <c r="M342" s="34"/>
      <c r="N342" s="34"/>
      <c r="O342" s="34"/>
      <c r="P342" s="34"/>
    </row>
    <row r="343" spans="3:16" x14ac:dyDescent="0.25">
      <c r="C343" s="34"/>
      <c r="D343" s="34"/>
      <c r="E343" s="34"/>
      <c r="F343" s="34"/>
      <c r="G343" s="34"/>
      <c r="H343" s="34"/>
      <c r="I343" s="34"/>
      <c r="J343" s="34"/>
      <c r="K343" s="34"/>
      <c r="L343" s="34"/>
      <c r="M343" s="34"/>
      <c r="N343" s="34"/>
      <c r="O343" s="34"/>
      <c r="P343" s="34"/>
    </row>
    <row r="344" spans="3:16" x14ac:dyDescent="0.25">
      <c r="C344" s="34"/>
      <c r="D344" s="34"/>
      <c r="E344" s="34"/>
      <c r="F344" s="34"/>
      <c r="G344" s="34"/>
      <c r="H344" s="34"/>
      <c r="I344" s="34"/>
      <c r="J344" s="34"/>
      <c r="K344" s="34"/>
      <c r="L344" s="34"/>
      <c r="M344" s="34"/>
      <c r="N344" s="34"/>
      <c r="O344" s="34"/>
      <c r="P344" s="34"/>
    </row>
    <row r="345" spans="3:16" x14ac:dyDescent="0.25">
      <c r="C345" s="34"/>
      <c r="D345" s="34"/>
      <c r="E345" s="34"/>
      <c r="F345" s="34"/>
      <c r="G345" s="34"/>
      <c r="H345" s="34"/>
      <c r="I345" s="34"/>
      <c r="J345" s="34"/>
      <c r="K345" s="34"/>
      <c r="L345" s="34"/>
      <c r="M345" s="34"/>
      <c r="N345" s="34"/>
      <c r="O345" s="34"/>
      <c r="P345" s="34"/>
    </row>
    <row r="346" spans="3:16" x14ac:dyDescent="0.25">
      <c r="C346" s="34"/>
      <c r="D346" s="34"/>
      <c r="E346" s="34"/>
      <c r="F346" s="34"/>
      <c r="G346" s="34"/>
      <c r="H346" s="34"/>
      <c r="I346" s="34"/>
      <c r="J346" s="34"/>
      <c r="K346" s="34"/>
      <c r="L346" s="34"/>
      <c r="M346" s="34"/>
      <c r="N346" s="34"/>
      <c r="O346" s="34"/>
      <c r="P346" s="34"/>
    </row>
    <row r="347" spans="3:16" x14ac:dyDescent="0.25">
      <c r="C347" s="34"/>
      <c r="D347" s="34"/>
      <c r="E347" s="34"/>
      <c r="F347" s="34"/>
      <c r="G347" s="34"/>
      <c r="H347" s="34"/>
      <c r="I347" s="34"/>
      <c r="J347" s="34"/>
      <c r="K347" s="34"/>
      <c r="L347" s="34"/>
      <c r="M347" s="34"/>
      <c r="N347" s="34"/>
      <c r="O347" s="34"/>
      <c r="P347" s="34"/>
    </row>
    <row r="348" spans="3:16" x14ac:dyDescent="0.25">
      <c r="C348" s="34"/>
      <c r="D348" s="34"/>
      <c r="E348" s="34"/>
      <c r="F348" s="34"/>
      <c r="G348" s="34"/>
      <c r="H348" s="34"/>
      <c r="I348" s="34"/>
      <c r="J348" s="34"/>
      <c r="K348" s="34"/>
      <c r="L348" s="34"/>
      <c r="M348" s="34"/>
      <c r="N348" s="34"/>
      <c r="O348" s="34"/>
      <c r="P348" s="34"/>
    </row>
    <row r="349" spans="3:16" x14ac:dyDescent="0.25">
      <c r="C349" s="34"/>
      <c r="D349" s="34"/>
      <c r="E349" s="34"/>
      <c r="F349" s="34"/>
      <c r="G349" s="34"/>
      <c r="H349" s="34"/>
      <c r="I349" s="34"/>
      <c r="J349" s="34"/>
      <c r="K349" s="34"/>
      <c r="L349" s="34"/>
      <c r="M349" s="34"/>
      <c r="N349" s="34"/>
      <c r="O349" s="34"/>
      <c r="P349" s="34"/>
    </row>
    <row r="350" spans="3:16" x14ac:dyDescent="0.25">
      <c r="C350" s="34"/>
      <c r="D350" s="34"/>
      <c r="E350" s="34"/>
      <c r="F350" s="34"/>
      <c r="G350" s="34"/>
      <c r="H350" s="34"/>
      <c r="I350" s="34"/>
      <c r="J350" s="34"/>
      <c r="K350" s="34"/>
      <c r="L350" s="34"/>
      <c r="M350" s="34"/>
      <c r="N350" s="34"/>
      <c r="O350" s="34"/>
      <c r="P350" s="34"/>
    </row>
    <row r="351" spans="3:16" x14ac:dyDescent="0.25">
      <c r="C351" s="34"/>
      <c r="D351" s="34"/>
      <c r="E351" s="34"/>
      <c r="F351" s="34"/>
      <c r="G351" s="34"/>
      <c r="H351" s="34"/>
      <c r="I351" s="34"/>
      <c r="J351" s="34"/>
      <c r="K351" s="34"/>
      <c r="L351" s="34"/>
      <c r="M351" s="34"/>
      <c r="N351" s="34"/>
      <c r="O351" s="34"/>
      <c r="P351" s="34"/>
    </row>
    <row r="352" spans="3:16" x14ac:dyDescent="0.25">
      <c r="C352" s="34"/>
      <c r="D352" s="34"/>
      <c r="E352" s="34"/>
      <c r="F352" s="34"/>
      <c r="G352" s="34"/>
      <c r="H352" s="34"/>
      <c r="I352" s="34"/>
      <c r="J352" s="34"/>
      <c r="K352" s="34"/>
      <c r="L352" s="34"/>
      <c r="M352" s="34"/>
      <c r="N352" s="34"/>
      <c r="O352" s="34"/>
      <c r="P352" s="34"/>
    </row>
    <row r="353" spans="2:16" x14ac:dyDescent="0.25">
      <c r="C353" s="34"/>
      <c r="D353" s="34"/>
      <c r="E353" s="34"/>
      <c r="F353" s="34"/>
      <c r="G353" s="34"/>
      <c r="H353" s="34"/>
      <c r="I353" s="34"/>
      <c r="J353" s="34"/>
      <c r="K353" s="34"/>
      <c r="L353" s="34"/>
      <c r="M353" s="34"/>
      <c r="N353" s="34"/>
      <c r="O353" s="34"/>
      <c r="P353" s="34"/>
    </row>
    <row r="354" spans="2:16" x14ac:dyDescent="0.25">
      <c r="C354" s="34"/>
      <c r="D354" s="34"/>
      <c r="E354" s="34"/>
      <c r="F354" s="34"/>
      <c r="G354" s="34"/>
      <c r="H354" s="34"/>
      <c r="I354" s="34"/>
      <c r="J354" s="34"/>
      <c r="K354" s="34"/>
      <c r="L354" s="34"/>
      <c r="M354" s="34"/>
      <c r="N354" s="34"/>
      <c r="O354" s="34"/>
      <c r="P354" s="34"/>
    </row>
    <row r="355" spans="2:16" x14ac:dyDescent="0.25">
      <c r="B355" s="4" t="s">
        <v>91</v>
      </c>
      <c r="C355" s="34"/>
      <c r="D355" s="34"/>
      <c r="E355" s="34"/>
      <c r="F355" s="34"/>
      <c r="G355" s="34"/>
      <c r="H355" s="34"/>
      <c r="I355" s="34"/>
      <c r="J355" s="34"/>
      <c r="K355" s="34"/>
      <c r="L355" s="34"/>
      <c r="M355" s="34"/>
      <c r="N355" s="34"/>
      <c r="O355" s="34"/>
      <c r="P355" s="34"/>
    </row>
    <row r="356" spans="2:16" x14ac:dyDescent="0.25">
      <c r="C356" s="34"/>
      <c r="D356" s="34"/>
      <c r="E356" s="34"/>
      <c r="F356" s="34"/>
      <c r="G356" s="34"/>
      <c r="H356" s="34"/>
      <c r="I356" s="34"/>
      <c r="J356" s="34"/>
      <c r="K356" s="34"/>
      <c r="L356" s="34"/>
      <c r="M356" s="34"/>
      <c r="N356" s="34"/>
      <c r="O356" s="34"/>
      <c r="P356" s="34"/>
    </row>
    <row r="357" spans="2:16" x14ac:dyDescent="0.25">
      <c r="C357" s="34"/>
      <c r="D357" s="34"/>
      <c r="E357" s="34"/>
      <c r="F357" s="34"/>
      <c r="G357" s="34"/>
      <c r="H357" s="34"/>
      <c r="I357" s="34"/>
      <c r="J357" s="34"/>
      <c r="K357" s="34"/>
      <c r="L357" s="34"/>
      <c r="M357" s="34"/>
      <c r="N357" s="34"/>
      <c r="O357" s="34"/>
      <c r="P357" s="34"/>
    </row>
    <row r="358" spans="2:16" x14ac:dyDescent="0.25">
      <c r="C358" s="34"/>
      <c r="D358" s="34"/>
      <c r="E358" s="34"/>
      <c r="F358" s="34"/>
      <c r="G358" s="34"/>
      <c r="H358" s="34"/>
      <c r="I358" s="34"/>
      <c r="J358" s="34"/>
      <c r="K358" s="34"/>
      <c r="L358" s="34"/>
      <c r="M358" s="34"/>
      <c r="N358" s="34"/>
      <c r="O358" s="34"/>
      <c r="P358" s="34"/>
    </row>
    <row r="359" spans="2:16" x14ac:dyDescent="0.25">
      <c r="C359" s="34"/>
      <c r="D359" s="34"/>
      <c r="E359" s="34"/>
      <c r="F359" s="34"/>
      <c r="G359" s="34"/>
      <c r="H359" s="34"/>
      <c r="I359" s="34"/>
      <c r="J359" s="34"/>
      <c r="K359" s="34"/>
      <c r="L359" s="34"/>
      <c r="M359" s="34"/>
      <c r="N359" s="34"/>
      <c r="O359" s="34"/>
      <c r="P359" s="34"/>
    </row>
    <row r="360" spans="2:16" x14ac:dyDescent="0.25">
      <c r="C360" s="34"/>
      <c r="D360" s="34"/>
      <c r="E360" s="34"/>
      <c r="F360" s="34"/>
      <c r="G360" s="34"/>
      <c r="H360" s="34"/>
      <c r="I360" s="34"/>
      <c r="J360" s="34"/>
      <c r="K360" s="34"/>
      <c r="L360" s="34"/>
      <c r="M360" s="34"/>
      <c r="N360" s="34"/>
      <c r="O360" s="34"/>
      <c r="P360" s="34"/>
    </row>
    <row r="361" spans="2:16" x14ac:dyDescent="0.25">
      <c r="C361" s="34"/>
      <c r="D361" s="34"/>
      <c r="E361" s="34"/>
      <c r="F361" s="34"/>
      <c r="G361" s="34"/>
      <c r="H361" s="34"/>
      <c r="I361" s="34"/>
      <c r="J361" s="34"/>
      <c r="K361" s="34"/>
      <c r="L361" s="34"/>
      <c r="M361" s="34"/>
      <c r="N361" s="34"/>
      <c r="O361" s="34"/>
      <c r="P361" s="34"/>
    </row>
    <row r="362" spans="2:16" x14ac:dyDescent="0.25">
      <c r="C362" s="34"/>
      <c r="D362" s="34"/>
      <c r="E362" s="34"/>
      <c r="F362" s="34"/>
      <c r="G362" s="34"/>
      <c r="H362" s="34"/>
      <c r="I362" s="34"/>
      <c r="J362" s="34"/>
      <c r="K362" s="34"/>
      <c r="L362" s="34"/>
      <c r="M362" s="34"/>
      <c r="N362" s="34"/>
      <c r="O362" s="34"/>
      <c r="P362" s="34"/>
    </row>
    <row r="363" spans="2:16" x14ac:dyDescent="0.25">
      <c r="C363" s="34"/>
      <c r="D363" s="34"/>
      <c r="E363" s="34"/>
      <c r="F363" s="34"/>
      <c r="G363" s="34"/>
      <c r="H363" s="34"/>
      <c r="I363" s="34"/>
      <c r="J363" s="34"/>
      <c r="K363" s="34"/>
      <c r="L363" s="34"/>
      <c r="M363" s="34"/>
      <c r="N363" s="34"/>
      <c r="O363" s="34"/>
      <c r="P363" s="34"/>
    </row>
    <row r="364" spans="2:16" x14ac:dyDescent="0.25">
      <c r="C364" s="34"/>
      <c r="D364" s="34"/>
      <c r="E364" s="34"/>
      <c r="F364" s="34"/>
      <c r="G364" s="34"/>
      <c r="H364" s="34"/>
      <c r="I364" s="34"/>
      <c r="J364" s="34"/>
      <c r="K364" s="34"/>
      <c r="L364" s="34"/>
      <c r="M364" s="34"/>
      <c r="N364" s="34"/>
      <c r="O364" s="34"/>
      <c r="P364" s="34"/>
    </row>
    <row r="365" spans="2:16" x14ac:dyDescent="0.25">
      <c r="C365" s="34"/>
      <c r="D365" s="34"/>
      <c r="E365" s="34"/>
      <c r="F365" s="34"/>
      <c r="G365" s="34"/>
      <c r="H365" s="34"/>
      <c r="I365" s="34"/>
      <c r="J365" s="34"/>
      <c r="K365" s="34"/>
      <c r="L365" s="34"/>
      <c r="M365" s="34"/>
      <c r="N365" s="34"/>
      <c r="O365" s="34"/>
      <c r="P365" s="34"/>
    </row>
    <row r="366" spans="2:16" x14ac:dyDescent="0.25">
      <c r="C366" s="34"/>
      <c r="D366" s="34"/>
      <c r="E366" s="34"/>
      <c r="F366" s="34"/>
      <c r="G366" s="34"/>
      <c r="H366" s="34"/>
      <c r="I366" s="34"/>
      <c r="J366" s="34"/>
      <c r="K366" s="34"/>
      <c r="L366" s="34"/>
      <c r="M366" s="34"/>
      <c r="N366" s="34"/>
      <c r="O366" s="34"/>
      <c r="P366" s="34"/>
    </row>
    <row r="367" spans="2:16" x14ac:dyDescent="0.25">
      <c r="C367" s="34"/>
      <c r="D367" s="34"/>
      <c r="E367" s="34"/>
      <c r="F367" s="34"/>
      <c r="G367" s="34"/>
      <c r="H367" s="34"/>
      <c r="I367" s="34"/>
      <c r="J367" s="34"/>
      <c r="K367" s="34"/>
      <c r="L367" s="34"/>
      <c r="M367" s="34"/>
      <c r="N367" s="34"/>
      <c r="O367" s="34"/>
      <c r="P367" s="34"/>
    </row>
    <row r="368" spans="2:16" ht="18.75" x14ac:dyDescent="0.3">
      <c r="B368" s="88" t="s">
        <v>381</v>
      </c>
      <c r="C368" s="34"/>
      <c r="D368" s="34"/>
      <c r="E368" s="34"/>
      <c r="F368" s="34"/>
      <c r="G368" s="34"/>
      <c r="H368" s="34"/>
      <c r="I368" s="34"/>
      <c r="J368" s="34"/>
      <c r="K368" s="34"/>
      <c r="L368" s="34"/>
      <c r="M368" s="34"/>
      <c r="N368" s="34"/>
      <c r="O368" s="34"/>
      <c r="P368" s="34"/>
    </row>
    <row r="369" spans="3:16" x14ac:dyDescent="0.25">
      <c r="C369" s="34"/>
      <c r="D369" s="34"/>
      <c r="E369" s="34"/>
      <c r="F369" s="34"/>
      <c r="G369" s="34"/>
      <c r="H369" s="34"/>
      <c r="I369" s="34"/>
      <c r="J369" s="34"/>
      <c r="K369" s="34"/>
      <c r="L369" s="34"/>
      <c r="M369" s="34"/>
      <c r="N369" s="34"/>
      <c r="O369" s="34"/>
      <c r="P369" s="34"/>
    </row>
    <row r="370" spans="3:16" x14ac:dyDescent="0.25">
      <c r="C370" s="34"/>
      <c r="D370" s="34"/>
      <c r="E370" s="34"/>
      <c r="F370" s="34"/>
      <c r="G370" s="34"/>
      <c r="H370" s="34"/>
      <c r="I370" s="34"/>
      <c r="J370" s="34"/>
      <c r="K370" s="34"/>
      <c r="L370" s="34"/>
      <c r="M370" s="34"/>
      <c r="N370" s="34"/>
      <c r="O370" s="34"/>
      <c r="P370" s="34"/>
    </row>
    <row r="371" spans="3:16" x14ac:dyDescent="0.25">
      <c r="C371" s="34"/>
      <c r="D371" s="34"/>
      <c r="E371" s="34"/>
      <c r="F371" s="34"/>
      <c r="G371" s="34"/>
      <c r="H371" s="34"/>
      <c r="I371" s="34"/>
      <c r="J371" s="34"/>
      <c r="K371" s="34"/>
      <c r="L371" s="34"/>
      <c r="M371" s="34"/>
      <c r="N371" s="34"/>
      <c r="O371" s="34"/>
      <c r="P371" s="34"/>
    </row>
    <row r="372" spans="3:16" x14ac:dyDescent="0.25">
      <c r="C372" s="34"/>
      <c r="D372" s="34"/>
      <c r="E372" s="34"/>
      <c r="F372" s="34"/>
      <c r="G372" s="34"/>
      <c r="H372" s="34"/>
      <c r="I372" s="34"/>
      <c r="J372" s="34"/>
      <c r="K372" s="34"/>
      <c r="L372" s="34"/>
      <c r="M372" s="34"/>
      <c r="N372" s="34"/>
      <c r="O372" s="34"/>
      <c r="P372" s="34"/>
    </row>
    <row r="373" spans="3:16" x14ac:dyDescent="0.25">
      <c r="C373" s="34"/>
      <c r="D373" s="34"/>
      <c r="E373" s="34"/>
      <c r="F373" s="34"/>
      <c r="G373" s="34"/>
      <c r="H373" s="34"/>
      <c r="I373" s="34"/>
      <c r="J373" s="34"/>
      <c r="K373" s="34"/>
      <c r="L373" s="34"/>
      <c r="M373" s="34"/>
      <c r="N373" s="34"/>
      <c r="O373" s="34"/>
      <c r="P373" s="34"/>
    </row>
    <row r="374" spans="3:16" x14ac:dyDescent="0.25">
      <c r="C374" s="34"/>
      <c r="D374" s="34"/>
      <c r="E374" s="34"/>
      <c r="F374" s="34"/>
      <c r="G374" s="34"/>
      <c r="H374" s="34"/>
      <c r="I374" s="34"/>
      <c r="J374" s="34"/>
      <c r="K374" s="34"/>
      <c r="L374" s="34"/>
      <c r="M374" s="34"/>
      <c r="N374" s="34"/>
      <c r="O374" s="34"/>
      <c r="P374" s="34"/>
    </row>
    <row r="375" spans="3:16" x14ac:dyDescent="0.25">
      <c r="C375" s="34"/>
      <c r="D375" s="34"/>
      <c r="E375" s="34"/>
      <c r="F375" s="34"/>
      <c r="G375" s="34"/>
      <c r="H375" s="34"/>
      <c r="I375" s="34"/>
      <c r="J375" s="34"/>
      <c r="K375" s="34"/>
      <c r="L375" s="34"/>
      <c r="M375" s="34"/>
      <c r="N375" s="34"/>
      <c r="O375" s="34"/>
      <c r="P375" s="34"/>
    </row>
    <row r="376" spans="3:16" x14ac:dyDescent="0.25">
      <c r="C376" s="34"/>
      <c r="D376" s="34"/>
      <c r="E376" s="34"/>
      <c r="F376" s="34"/>
      <c r="G376" s="34"/>
      <c r="H376" s="34"/>
      <c r="I376" s="34"/>
      <c r="J376" s="34"/>
      <c r="K376" s="34"/>
      <c r="L376" s="34"/>
      <c r="M376" s="34"/>
      <c r="N376" s="34"/>
      <c r="O376" s="34"/>
      <c r="P376" s="34"/>
    </row>
    <row r="377" spans="3:16" x14ac:dyDescent="0.25">
      <c r="C377" s="34"/>
      <c r="D377" s="34"/>
      <c r="E377" s="34"/>
      <c r="F377" s="34"/>
      <c r="G377" s="34"/>
      <c r="H377" s="34"/>
      <c r="I377" s="34"/>
      <c r="J377" s="34"/>
      <c r="K377" s="34"/>
      <c r="L377" s="34"/>
      <c r="M377" s="34"/>
      <c r="N377" s="34"/>
      <c r="O377" s="34"/>
      <c r="P377" s="34"/>
    </row>
    <row r="378" spans="3:16" x14ac:dyDescent="0.25">
      <c r="C378" s="34"/>
      <c r="D378" s="34"/>
      <c r="E378" s="34"/>
      <c r="F378" s="34"/>
      <c r="G378" s="34"/>
      <c r="H378" s="34"/>
      <c r="I378" s="34"/>
      <c r="J378" s="34"/>
      <c r="K378" s="34"/>
      <c r="L378" s="34"/>
      <c r="M378" s="34"/>
      <c r="N378" s="34"/>
      <c r="O378" s="34"/>
      <c r="P378" s="34"/>
    </row>
    <row r="379" spans="3:16" x14ac:dyDescent="0.25">
      <c r="C379" s="34"/>
      <c r="D379" s="34"/>
      <c r="E379" s="34"/>
      <c r="F379" s="34"/>
      <c r="G379" s="34"/>
      <c r="H379" s="34"/>
      <c r="I379" s="34"/>
      <c r="J379" s="34"/>
      <c r="K379" s="34"/>
      <c r="L379" s="34"/>
      <c r="M379" s="34"/>
      <c r="N379" s="34"/>
      <c r="O379" s="34"/>
      <c r="P379" s="34"/>
    </row>
    <row r="380" spans="3:16" x14ac:dyDescent="0.25">
      <c r="C380" s="34"/>
      <c r="D380" s="34"/>
      <c r="E380" s="34"/>
      <c r="F380" s="34"/>
      <c r="G380" s="34"/>
      <c r="H380" s="34"/>
      <c r="I380" s="34"/>
      <c r="J380" s="34"/>
      <c r="K380" s="34"/>
      <c r="L380" s="34"/>
      <c r="M380" s="34"/>
      <c r="N380" s="34"/>
      <c r="O380" s="34"/>
      <c r="P380" s="34"/>
    </row>
    <row r="381" spans="3:16" x14ac:dyDescent="0.25">
      <c r="C381" s="34"/>
      <c r="D381" s="34"/>
      <c r="E381" s="34"/>
      <c r="F381" s="34"/>
      <c r="G381" s="34"/>
      <c r="H381" s="34"/>
      <c r="I381" s="34"/>
      <c r="J381" s="34"/>
      <c r="K381" s="34"/>
      <c r="L381" s="34"/>
      <c r="M381" s="34"/>
      <c r="N381" s="34"/>
      <c r="O381" s="34"/>
      <c r="P381" s="34"/>
    </row>
    <row r="382" spans="3:16" x14ac:dyDescent="0.25">
      <c r="C382" s="34"/>
      <c r="D382" s="34"/>
      <c r="E382" s="34"/>
      <c r="F382" s="34"/>
      <c r="G382" s="15"/>
      <c r="H382" s="34"/>
      <c r="I382" s="34"/>
      <c r="J382" s="34"/>
      <c r="K382" s="34"/>
      <c r="L382" s="34"/>
      <c r="M382" s="34"/>
      <c r="N382" s="34"/>
      <c r="O382" s="34"/>
      <c r="P382" s="34"/>
    </row>
    <row r="383" spans="3:16" x14ac:dyDescent="0.25">
      <c r="C383" s="34"/>
      <c r="D383" s="34"/>
      <c r="E383" s="34"/>
      <c r="F383" s="34"/>
      <c r="G383" s="34"/>
      <c r="H383" s="34"/>
      <c r="I383" s="34"/>
      <c r="J383" s="34"/>
      <c r="K383" s="34"/>
      <c r="L383" s="34"/>
      <c r="M383" s="34"/>
      <c r="N383" s="34"/>
      <c r="O383" s="34"/>
      <c r="P383" s="34"/>
    </row>
    <row r="384" spans="3:16" x14ac:dyDescent="0.25">
      <c r="C384" s="34"/>
      <c r="D384" s="34"/>
      <c r="E384" s="34"/>
      <c r="F384" s="34"/>
      <c r="G384" s="34"/>
      <c r="H384" s="34"/>
      <c r="I384" s="34"/>
      <c r="J384" s="34"/>
      <c r="K384" s="34"/>
      <c r="L384" s="34"/>
      <c r="M384" s="34"/>
      <c r="N384" s="34"/>
      <c r="O384" s="34"/>
      <c r="P384" s="34"/>
    </row>
    <row r="385" spans="3:16" x14ac:dyDescent="0.25">
      <c r="C385" s="34"/>
      <c r="D385" s="34"/>
      <c r="E385" s="34"/>
      <c r="F385" s="34"/>
      <c r="G385" s="34"/>
      <c r="H385" s="34"/>
      <c r="I385" s="34"/>
      <c r="J385" s="34"/>
      <c r="K385" s="34"/>
      <c r="L385" s="34"/>
      <c r="M385" s="34"/>
      <c r="N385" s="34"/>
      <c r="O385" s="34"/>
      <c r="P385" s="34"/>
    </row>
    <row r="386" spans="3:16" x14ac:dyDescent="0.25">
      <c r="C386" s="34"/>
      <c r="D386" s="34"/>
      <c r="E386" s="34"/>
      <c r="F386" s="34"/>
      <c r="G386" s="34"/>
      <c r="H386" s="34"/>
      <c r="I386" s="34"/>
      <c r="J386" s="34"/>
      <c r="K386" s="34"/>
      <c r="L386" s="34"/>
      <c r="M386" s="34"/>
      <c r="N386" s="34"/>
      <c r="O386" s="34"/>
      <c r="P386" s="34"/>
    </row>
    <row r="387" spans="3:16" x14ac:dyDescent="0.25">
      <c r="C387" s="34"/>
      <c r="D387" s="34"/>
      <c r="E387" s="34"/>
      <c r="F387" s="34"/>
      <c r="G387" s="34"/>
      <c r="I387" s="34"/>
      <c r="J387" s="34"/>
      <c r="K387" s="34"/>
      <c r="L387" s="34"/>
      <c r="M387" s="34"/>
      <c r="N387" s="34"/>
      <c r="O387" s="34"/>
      <c r="P387" s="34"/>
    </row>
    <row r="388" spans="3:16" x14ac:dyDescent="0.25">
      <c r="C388" s="34"/>
      <c r="D388" s="34"/>
      <c r="E388" s="34"/>
      <c r="F388" s="34"/>
      <c r="G388" s="34"/>
      <c r="H388" s="34"/>
      <c r="I388" s="34"/>
      <c r="J388" s="34"/>
      <c r="K388" s="34"/>
      <c r="L388" s="34"/>
      <c r="M388" s="34"/>
      <c r="N388" s="34"/>
      <c r="O388" s="34"/>
      <c r="P388" s="34"/>
    </row>
    <row r="389" spans="3:16" x14ac:dyDescent="0.25">
      <c r="C389" s="34"/>
      <c r="D389" s="34"/>
      <c r="E389" s="34"/>
      <c r="F389" s="34"/>
      <c r="G389" s="34"/>
      <c r="H389" s="34"/>
      <c r="I389" s="34"/>
      <c r="J389" s="34"/>
      <c r="K389" s="34"/>
      <c r="L389" s="34"/>
      <c r="M389" s="34"/>
      <c r="N389" s="34"/>
      <c r="O389" s="34"/>
      <c r="P389" s="34"/>
    </row>
    <row r="390" spans="3:16" x14ac:dyDescent="0.25">
      <c r="C390" s="34"/>
      <c r="D390" s="34"/>
      <c r="E390" s="34"/>
      <c r="F390" s="34"/>
      <c r="G390" s="34"/>
      <c r="H390" s="34"/>
      <c r="I390" s="34"/>
      <c r="J390" s="34"/>
      <c r="K390" s="34"/>
      <c r="L390" s="34"/>
      <c r="M390" s="34"/>
      <c r="N390" s="34"/>
      <c r="O390" s="34"/>
      <c r="P390" s="34"/>
    </row>
    <row r="391" spans="3:16" x14ac:dyDescent="0.25">
      <c r="C391" s="34"/>
      <c r="D391" s="34"/>
      <c r="E391" s="34"/>
      <c r="F391" s="34"/>
      <c r="G391" s="34"/>
      <c r="H391" s="34"/>
      <c r="I391" s="34"/>
      <c r="J391" s="34"/>
      <c r="K391" s="34"/>
      <c r="L391" s="34"/>
      <c r="M391" s="34"/>
      <c r="N391" s="34"/>
      <c r="O391" s="34"/>
      <c r="P391" s="34"/>
    </row>
    <row r="392" spans="3:16" x14ac:dyDescent="0.25">
      <c r="C392" s="34"/>
      <c r="D392" s="34"/>
      <c r="E392" s="34"/>
      <c r="F392" s="34"/>
      <c r="G392" s="34"/>
      <c r="H392" s="34"/>
      <c r="I392" s="34"/>
      <c r="J392" s="34"/>
      <c r="K392" s="34"/>
      <c r="L392" s="34"/>
      <c r="M392" s="34"/>
      <c r="N392" s="34"/>
      <c r="O392" s="34"/>
      <c r="P392" s="34"/>
    </row>
    <row r="393" spans="3:16" x14ac:dyDescent="0.25">
      <c r="C393" s="34"/>
      <c r="D393" s="34"/>
      <c r="E393" s="34"/>
      <c r="F393" s="34"/>
      <c r="G393" s="34"/>
      <c r="H393" s="34"/>
      <c r="I393" s="34"/>
      <c r="J393" s="34"/>
      <c r="K393" s="34"/>
      <c r="L393" s="34"/>
      <c r="M393" s="34"/>
      <c r="N393" s="34"/>
      <c r="O393" s="34"/>
      <c r="P393" s="34"/>
    </row>
    <row r="394" spans="3:16" x14ac:dyDescent="0.25">
      <c r="C394" s="34"/>
      <c r="D394" s="34"/>
      <c r="E394" s="34"/>
      <c r="F394" s="34"/>
      <c r="G394" s="34"/>
      <c r="H394" s="34"/>
      <c r="I394" s="34"/>
      <c r="J394" s="34"/>
      <c r="K394" s="34"/>
      <c r="L394" s="34"/>
      <c r="M394" s="34"/>
      <c r="N394" s="34"/>
      <c r="O394" s="34"/>
      <c r="P394" s="34"/>
    </row>
    <row r="395" spans="3:16" x14ac:dyDescent="0.25">
      <c r="C395" s="34"/>
      <c r="D395" s="34"/>
      <c r="E395" s="34"/>
      <c r="F395" s="34"/>
      <c r="G395" s="34"/>
      <c r="H395" s="34"/>
      <c r="I395" s="34"/>
      <c r="J395" s="34"/>
      <c r="K395" s="34"/>
      <c r="L395" s="34"/>
      <c r="M395" s="34"/>
      <c r="N395" s="34"/>
      <c r="O395" s="34"/>
      <c r="P395" s="34"/>
    </row>
    <row r="396" spans="3:16" x14ac:dyDescent="0.25">
      <c r="C396" s="34"/>
      <c r="D396" s="34"/>
      <c r="E396" s="34"/>
      <c r="F396" s="34"/>
      <c r="G396" s="34"/>
      <c r="H396" s="34"/>
      <c r="I396" s="34"/>
      <c r="J396" s="34"/>
      <c r="K396" s="34"/>
      <c r="L396" s="34"/>
      <c r="M396" s="34"/>
      <c r="N396" s="34"/>
      <c r="O396" s="34"/>
      <c r="P396" s="34"/>
    </row>
    <row r="397" spans="3:16" x14ac:dyDescent="0.25">
      <c r="C397" s="34"/>
      <c r="D397" s="34"/>
      <c r="E397" s="34"/>
      <c r="F397" s="34"/>
      <c r="G397" s="34"/>
      <c r="H397" s="34"/>
      <c r="I397" s="34"/>
      <c r="J397" s="34"/>
      <c r="K397" s="34"/>
      <c r="L397" s="34"/>
      <c r="M397" s="34"/>
      <c r="N397" s="34"/>
      <c r="O397" s="34"/>
      <c r="P397" s="34"/>
    </row>
    <row r="398" spans="3:16" x14ac:dyDescent="0.25">
      <c r="C398" s="34"/>
      <c r="D398" s="34"/>
      <c r="E398" s="34"/>
      <c r="F398" s="34"/>
      <c r="G398" s="34"/>
      <c r="H398" s="34"/>
      <c r="I398" s="34"/>
      <c r="J398" s="34"/>
      <c r="K398" s="34"/>
      <c r="L398" s="34"/>
      <c r="M398" s="34"/>
      <c r="N398" s="34"/>
      <c r="O398" s="34"/>
      <c r="P398" s="34"/>
    </row>
    <row r="399" spans="3:16" x14ac:dyDescent="0.25">
      <c r="C399" s="34"/>
      <c r="D399" s="34"/>
      <c r="E399" s="34"/>
      <c r="F399" s="34"/>
      <c r="G399" s="34"/>
      <c r="H399" s="34"/>
      <c r="I399" s="34"/>
      <c r="J399" s="34"/>
      <c r="K399" s="34"/>
      <c r="L399" s="34"/>
      <c r="M399" s="34"/>
      <c r="N399" s="34"/>
      <c r="O399" s="34"/>
      <c r="P399" s="34"/>
    </row>
    <row r="400" spans="3:16" x14ac:dyDescent="0.25">
      <c r="C400" s="34"/>
      <c r="D400" s="34"/>
      <c r="E400" s="34"/>
      <c r="F400" s="34"/>
      <c r="G400" s="34"/>
      <c r="H400" s="34"/>
      <c r="I400" s="34"/>
      <c r="J400" s="34"/>
      <c r="K400" s="34"/>
      <c r="L400" s="34"/>
      <c r="M400" s="34"/>
      <c r="N400" s="34"/>
      <c r="O400" s="34"/>
      <c r="P400" s="34"/>
    </row>
    <row r="401" spans="2:16" x14ac:dyDescent="0.25">
      <c r="C401" s="34"/>
      <c r="D401" s="34"/>
      <c r="E401" s="34"/>
      <c r="F401" s="34"/>
      <c r="G401" s="34"/>
      <c r="H401" s="34"/>
      <c r="I401" s="34"/>
      <c r="J401" s="34"/>
      <c r="K401" s="34"/>
      <c r="L401" s="34"/>
      <c r="M401" s="34"/>
      <c r="N401" s="34"/>
      <c r="O401" s="34"/>
      <c r="P401" s="34"/>
    </row>
    <row r="402" spans="2:16" x14ac:dyDescent="0.25">
      <c r="C402" s="34"/>
      <c r="D402" s="34"/>
      <c r="E402" s="34"/>
      <c r="F402" s="34"/>
      <c r="G402" s="34"/>
      <c r="H402" s="34"/>
      <c r="I402" s="34"/>
      <c r="J402" s="34"/>
      <c r="K402" s="34"/>
      <c r="L402" s="34"/>
      <c r="M402" s="34"/>
      <c r="N402" s="34"/>
      <c r="O402" s="34"/>
      <c r="P402" s="34"/>
    </row>
    <row r="403" spans="2:16" x14ac:dyDescent="0.25">
      <c r="C403" s="34"/>
      <c r="D403" s="34"/>
      <c r="E403" s="34"/>
      <c r="F403" s="34"/>
      <c r="G403" s="34"/>
      <c r="H403" s="34"/>
      <c r="I403" s="34"/>
      <c r="J403" s="34"/>
      <c r="K403" s="34"/>
      <c r="L403" s="34"/>
      <c r="M403" s="34"/>
      <c r="N403" s="34"/>
      <c r="O403" s="34"/>
      <c r="P403" s="34"/>
    </row>
    <row r="404" spans="2:16" x14ac:dyDescent="0.25">
      <c r="B404" s="4" t="s">
        <v>92</v>
      </c>
      <c r="C404" s="34"/>
      <c r="D404" s="34"/>
      <c r="E404" s="34"/>
      <c r="F404" s="34"/>
      <c r="G404" s="34"/>
      <c r="H404" s="34"/>
      <c r="I404" s="34"/>
      <c r="J404" s="34"/>
      <c r="K404" s="34"/>
      <c r="L404" s="34"/>
      <c r="M404" s="34"/>
      <c r="N404" s="34"/>
      <c r="O404" s="34"/>
      <c r="P404" s="34"/>
    </row>
    <row r="405" spans="2:16" x14ac:dyDescent="0.25">
      <c r="C405" s="34"/>
      <c r="D405" s="34"/>
      <c r="E405" s="34"/>
      <c r="F405" s="34"/>
      <c r="G405" s="34"/>
      <c r="H405" s="34"/>
      <c r="I405" s="34"/>
      <c r="J405" s="34"/>
      <c r="K405" s="34"/>
      <c r="L405" s="34"/>
      <c r="M405" s="34"/>
      <c r="N405" s="34"/>
      <c r="O405" s="34"/>
      <c r="P405" s="34"/>
    </row>
    <row r="406" spans="2:16" x14ac:dyDescent="0.25">
      <c r="C406" s="34"/>
      <c r="D406" s="34"/>
      <c r="E406" s="34"/>
      <c r="F406" s="34"/>
      <c r="G406" s="34"/>
      <c r="H406" s="34"/>
      <c r="I406" s="34"/>
      <c r="J406" s="34"/>
      <c r="K406" s="34"/>
      <c r="L406" s="34"/>
      <c r="M406" s="34"/>
      <c r="N406" s="34"/>
      <c r="O406" s="34"/>
      <c r="P406" s="34"/>
    </row>
    <row r="407" spans="2:16" x14ac:dyDescent="0.25">
      <c r="C407" s="34"/>
      <c r="D407" s="34"/>
      <c r="E407" s="34"/>
      <c r="F407" s="34"/>
      <c r="G407" s="34"/>
      <c r="H407" s="34"/>
      <c r="I407" s="34"/>
      <c r="J407" s="34"/>
      <c r="K407" s="34"/>
      <c r="L407" s="34"/>
      <c r="M407" s="34"/>
      <c r="N407" s="34"/>
      <c r="O407" s="34"/>
      <c r="P407" s="34"/>
    </row>
    <row r="408" spans="2:16" x14ac:dyDescent="0.25">
      <c r="C408" s="34"/>
      <c r="D408" s="34"/>
      <c r="E408" s="34"/>
      <c r="F408" s="34"/>
      <c r="G408" s="34"/>
      <c r="H408" s="34"/>
      <c r="I408" s="34"/>
      <c r="J408" s="34"/>
      <c r="K408" s="34"/>
      <c r="L408" s="34"/>
      <c r="M408" s="34"/>
      <c r="N408" s="34"/>
      <c r="O408" s="34"/>
      <c r="P408" s="34"/>
    </row>
    <row r="409" spans="2:16" x14ac:dyDescent="0.25">
      <c r="C409" s="34"/>
      <c r="D409" s="34"/>
      <c r="E409" s="34"/>
      <c r="F409" s="34"/>
      <c r="G409" s="34"/>
      <c r="H409" s="34"/>
      <c r="I409" s="34"/>
      <c r="J409" s="34"/>
      <c r="K409" s="34"/>
      <c r="L409" s="34"/>
      <c r="M409" s="34"/>
      <c r="N409" s="34"/>
      <c r="O409" s="34"/>
      <c r="P409" s="34"/>
    </row>
    <row r="410" spans="2:16" x14ac:dyDescent="0.25">
      <c r="C410" s="34"/>
      <c r="D410" s="34"/>
      <c r="E410" s="34"/>
      <c r="F410" s="34"/>
      <c r="G410" s="34"/>
      <c r="H410" s="34"/>
      <c r="I410" s="34"/>
      <c r="J410" s="34"/>
      <c r="K410" s="34"/>
      <c r="L410" s="34"/>
      <c r="M410" s="34"/>
      <c r="N410" s="34"/>
      <c r="O410" s="34"/>
      <c r="P410" s="34"/>
    </row>
    <row r="411" spans="2:16" x14ac:dyDescent="0.25">
      <c r="I411" s="34"/>
      <c r="J411" s="34"/>
      <c r="K411" s="34"/>
      <c r="L411" s="34"/>
      <c r="M411" s="34"/>
      <c r="N411" s="34"/>
      <c r="O411" s="34"/>
      <c r="P411" s="34"/>
    </row>
    <row r="412" spans="2:16" x14ac:dyDescent="0.25">
      <c r="I412" s="34"/>
      <c r="J412" s="34"/>
      <c r="K412" s="34"/>
      <c r="L412" s="34"/>
      <c r="M412" s="34"/>
      <c r="N412" s="34"/>
      <c r="O412" s="34"/>
      <c r="P412" s="34"/>
    </row>
    <row r="413" spans="2:16" x14ac:dyDescent="0.25">
      <c r="I413" s="34"/>
      <c r="J413" s="34"/>
      <c r="K413" s="34"/>
      <c r="L413" s="34"/>
      <c r="M413" s="34"/>
      <c r="N413" s="34"/>
      <c r="O413" s="34"/>
      <c r="P413" s="34"/>
    </row>
    <row r="414" spans="2:16" x14ac:dyDescent="0.25">
      <c r="I414" s="34"/>
      <c r="J414" s="34"/>
      <c r="K414" s="34"/>
      <c r="L414" s="34"/>
      <c r="M414" s="34"/>
      <c r="N414" s="34"/>
      <c r="O414" s="34"/>
      <c r="P414" s="34"/>
    </row>
    <row r="415" spans="2:16" x14ac:dyDescent="0.25">
      <c r="I415" s="34"/>
      <c r="J415" s="34"/>
      <c r="K415" s="34"/>
      <c r="L415" s="34"/>
      <c r="M415" s="34"/>
      <c r="N415" s="34"/>
      <c r="O415" s="34"/>
      <c r="P415" s="34"/>
    </row>
    <row r="416" spans="2:16" x14ac:dyDescent="0.25">
      <c r="I416" s="34"/>
      <c r="J416" s="34"/>
      <c r="K416" s="34"/>
      <c r="L416" s="34"/>
      <c r="M416" s="34"/>
      <c r="N416" s="34"/>
      <c r="O416" s="34"/>
      <c r="P416" s="34"/>
    </row>
    <row r="417" spans="9:16" x14ac:dyDescent="0.25">
      <c r="I417" s="34"/>
      <c r="J417" s="34"/>
      <c r="K417" s="34"/>
      <c r="L417" s="34"/>
      <c r="M417" s="34"/>
      <c r="N417" s="34"/>
      <c r="O417" s="34"/>
      <c r="P417" s="34"/>
    </row>
    <row r="418" spans="9:16" x14ac:dyDescent="0.25">
      <c r="I418" s="34"/>
      <c r="J418" s="34"/>
      <c r="K418" s="34"/>
      <c r="L418" s="34"/>
      <c r="M418" s="34"/>
      <c r="N418" s="34"/>
      <c r="O418" s="34"/>
      <c r="P418" s="34"/>
    </row>
    <row r="419" spans="9:16" x14ac:dyDescent="0.25">
      <c r="I419" s="34"/>
      <c r="J419" s="34"/>
      <c r="K419" s="34"/>
      <c r="L419" s="34"/>
      <c r="M419" s="34"/>
      <c r="N419" s="34"/>
      <c r="O419" s="34"/>
      <c r="P419" s="34"/>
    </row>
    <row r="420" spans="9:16" x14ac:dyDescent="0.25">
      <c r="I420" s="34"/>
      <c r="J420" s="34"/>
      <c r="K420" s="34"/>
      <c r="L420" s="34"/>
      <c r="M420" s="34"/>
      <c r="N420" s="34"/>
      <c r="O420" s="34"/>
      <c r="P420" s="34"/>
    </row>
    <row r="421" spans="9:16" x14ac:dyDescent="0.25">
      <c r="I421" s="34"/>
      <c r="J421" s="34"/>
      <c r="K421" s="34"/>
      <c r="L421" s="34"/>
      <c r="M421" s="34"/>
      <c r="N421" s="34"/>
      <c r="O421" s="34"/>
      <c r="P421" s="34"/>
    </row>
    <row r="422" spans="9:16" x14ac:dyDescent="0.25">
      <c r="I422" s="34"/>
      <c r="J422" s="34"/>
      <c r="K422" s="34"/>
      <c r="L422" s="34"/>
      <c r="M422" s="34"/>
      <c r="N422" s="34"/>
      <c r="O422" s="34"/>
      <c r="P422" s="34"/>
    </row>
    <row r="423" spans="9:16" x14ac:dyDescent="0.25">
      <c r="I423" s="34"/>
      <c r="J423" s="34"/>
      <c r="K423" s="34"/>
      <c r="L423" s="34"/>
      <c r="M423" s="34"/>
      <c r="N423" s="34"/>
      <c r="O423" s="34"/>
      <c r="P423" s="34"/>
    </row>
    <row r="424" spans="9:16" x14ac:dyDescent="0.25">
      <c r="I424" s="34"/>
      <c r="J424" s="34"/>
      <c r="K424" s="34"/>
      <c r="L424" s="34"/>
      <c r="M424" s="34"/>
      <c r="N424" s="34"/>
      <c r="O424" s="34"/>
      <c r="P424" s="34"/>
    </row>
    <row r="425" spans="9:16" x14ac:dyDescent="0.25">
      <c r="I425" s="34"/>
      <c r="J425" s="34"/>
      <c r="K425" s="34"/>
      <c r="L425" s="34"/>
      <c r="M425" s="34"/>
      <c r="N425" s="34"/>
      <c r="O425" s="34"/>
      <c r="P425" s="34"/>
    </row>
    <row r="426" spans="9:16" x14ac:dyDescent="0.25">
      <c r="I426" s="34"/>
      <c r="J426" s="34"/>
      <c r="K426" s="34"/>
      <c r="L426" s="34"/>
      <c r="M426" s="34"/>
      <c r="N426" s="34"/>
      <c r="O426" s="34"/>
      <c r="P426" s="34"/>
    </row>
    <row r="427" spans="9:16" x14ac:dyDescent="0.25">
      <c r="I427" s="34"/>
      <c r="J427" s="34"/>
      <c r="K427" s="34"/>
      <c r="L427" s="34"/>
      <c r="M427" s="34"/>
      <c r="N427" s="34"/>
      <c r="O427" s="34"/>
      <c r="P427" s="34"/>
    </row>
    <row r="428" spans="9:16" x14ac:dyDescent="0.25">
      <c r="I428" s="34"/>
      <c r="J428" s="34"/>
      <c r="K428" s="34"/>
      <c r="L428" s="34"/>
      <c r="M428" s="34"/>
      <c r="N428" s="34"/>
      <c r="O428" s="34"/>
      <c r="P428" s="34"/>
    </row>
    <row r="429" spans="9:16" x14ac:dyDescent="0.25">
      <c r="I429" s="34"/>
      <c r="J429" s="34"/>
      <c r="K429" s="34"/>
      <c r="L429" s="34"/>
      <c r="M429" s="34"/>
      <c r="N429" s="34"/>
      <c r="O429" s="34"/>
      <c r="P429" s="34"/>
    </row>
    <row r="430" spans="9:16" x14ac:dyDescent="0.25">
      <c r="I430" s="34"/>
      <c r="J430" s="34"/>
      <c r="K430" s="34"/>
      <c r="L430" s="34"/>
      <c r="M430" s="34"/>
      <c r="N430" s="34"/>
      <c r="O430" s="34"/>
      <c r="P430" s="34"/>
    </row>
    <row r="431" spans="9:16" x14ac:dyDescent="0.25">
      <c r="I431" s="34"/>
      <c r="J431" s="34"/>
      <c r="K431" s="34"/>
      <c r="L431" s="34"/>
      <c r="M431" s="34"/>
      <c r="N431" s="34"/>
      <c r="O431" s="34"/>
      <c r="P431" s="34"/>
    </row>
    <row r="432" spans="9:16" x14ac:dyDescent="0.25">
      <c r="I432" s="34"/>
      <c r="J432" s="34"/>
      <c r="K432" s="34"/>
      <c r="L432" s="34"/>
      <c r="M432" s="34"/>
      <c r="N432" s="34"/>
      <c r="O432" s="34"/>
      <c r="P432" s="34"/>
    </row>
    <row r="433" spans="9:16" x14ac:dyDescent="0.25">
      <c r="I433" s="34"/>
      <c r="J433" s="34"/>
      <c r="K433" s="34"/>
      <c r="L433" s="34"/>
      <c r="M433" s="34"/>
      <c r="N433" s="34"/>
      <c r="O433" s="34"/>
      <c r="P433" s="34"/>
    </row>
    <row r="434" spans="9:16" x14ac:dyDescent="0.25">
      <c r="I434" s="34"/>
      <c r="J434" s="34"/>
      <c r="K434" s="34"/>
      <c r="L434" s="34"/>
      <c r="M434" s="34"/>
      <c r="N434" s="34"/>
      <c r="O434" s="34"/>
      <c r="P434" s="34"/>
    </row>
    <row r="435" spans="9:16" x14ac:dyDescent="0.25">
      <c r="I435" s="34"/>
      <c r="J435" s="34"/>
      <c r="K435" s="34"/>
      <c r="L435" s="34"/>
      <c r="M435" s="34"/>
      <c r="N435" s="34"/>
      <c r="O435" s="34"/>
      <c r="P435" s="34"/>
    </row>
    <row r="436" spans="9:16" x14ac:dyDescent="0.25">
      <c r="I436" s="34"/>
      <c r="J436" s="34"/>
      <c r="K436" s="34"/>
      <c r="L436" s="34"/>
      <c r="M436" s="34"/>
      <c r="N436" s="34"/>
      <c r="O436" s="34"/>
      <c r="P436" s="34"/>
    </row>
    <row r="437" spans="9:16" x14ac:dyDescent="0.25">
      <c r="I437" s="34"/>
      <c r="J437" s="34"/>
      <c r="K437" s="34"/>
      <c r="L437" s="34"/>
      <c r="M437" s="34"/>
      <c r="N437" s="34"/>
      <c r="O437" s="34"/>
      <c r="P437" s="34"/>
    </row>
    <row r="438" spans="9:16" x14ac:dyDescent="0.25">
      <c r="I438" s="34"/>
      <c r="J438" s="34"/>
      <c r="K438" s="34"/>
      <c r="L438" s="34"/>
      <c r="M438" s="34"/>
      <c r="N438" s="34"/>
      <c r="O438" s="34"/>
      <c r="P438" s="34"/>
    </row>
    <row r="439" spans="9:16" x14ac:dyDescent="0.25">
      <c r="I439" s="34"/>
      <c r="J439" s="34"/>
      <c r="K439" s="34"/>
      <c r="L439" s="34"/>
      <c r="M439" s="34"/>
      <c r="N439" s="34"/>
      <c r="O439" s="34"/>
      <c r="P439" s="34"/>
    </row>
    <row r="440" spans="9:16" x14ac:dyDescent="0.25">
      <c r="I440" s="34"/>
      <c r="J440" s="34"/>
      <c r="K440" s="34"/>
      <c r="L440" s="34"/>
      <c r="M440" s="34"/>
      <c r="N440" s="34"/>
      <c r="O440" s="34"/>
      <c r="P440" s="34"/>
    </row>
    <row r="441" spans="9:16" x14ac:dyDescent="0.25">
      <c r="I441" s="34"/>
      <c r="J441" s="34"/>
      <c r="K441" s="34"/>
      <c r="L441" s="34"/>
      <c r="M441" s="34"/>
      <c r="N441" s="34"/>
      <c r="O441" s="34"/>
      <c r="P441" s="34"/>
    </row>
    <row r="442" spans="9:16" x14ac:dyDescent="0.25">
      <c r="I442" s="34"/>
      <c r="J442" s="34"/>
      <c r="K442" s="34"/>
      <c r="L442" s="34"/>
      <c r="M442" s="34"/>
      <c r="N442" s="34"/>
      <c r="O442" s="34"/>
      <c r="P442" s="34"/>
    </row>
    <row r="443" spans="9:16" x14ac:dyDescent="0.25">
      <c r="I443" s="34"/>
      <c r="J443" s="34"/>
      <c r="K443" s="34"/>
      <c r="L443" s="34"/>
      <c r="M443" s="34"/>
      <c r="N443" s="34"/>
      <c r="O443" s="34"/>
      <c r="P443" s="34"/>
    </row>
    <row r="444" spans="9:16" x14ac:dyDescent="0.25">
      <c r="I444" s="34"/>
      <c r="J444" s="34"/>
      <c r="K444" s="34"/>
      <c r="L444" s="34"/>
      <c r="M444" s="34"/>
      <c r="N444" s="34"/>
      <c r="O444" s="34"/>
      <c r="P444" s="34"/>
    </row>
    <row r="445" spans="9:16" x14ac:dyDescent="0.25">
      <c r="I445" s="34"/>
      <c r="J445" s="34"/>
      <c r="K445" s="34"/>
      <c r="L445" s="34"/>
      <c r="M445" s="34"/>
      <c r="N445" s="34"/>
      <c r="O445" s="34"/>
      <c r="P445" s="34"/>
    </row>
    <row r="446" spans="9:16" x14ac:dyDescent="0.25">
      <c r="I446" s="34"/>
      <c r="J446" s="34"/>
      <c r="K446" s="34"/>
      <c r="L446" s="34"/>
      <c r="M446" s="34"/>
      <c r="N446" s="34"/>
      <c r="O446" s="34"/>
      <c r="P446" s="34"/>
    </row>
    <row r="447" spans="9:16" x14ac:dyDescent="0.25">
      <c r="I447" s="34"/>
      <c r="J447" s="34"/>
      <c r="K447" s="34"/>
      <c r="L447" s="34"/>
      <c r="M447" s="34"/>
      <c r="N447" s="34"/>
      <c r="O447" s="34"/>
      <c r="P447" s="34"/>
    </row>
    <row r="448" spans="9:16" x14ac:dyDescent="0.25">
      <c r="I448" s="34"/>
      <c r="J448" s="34"/>
      <c r="K448" s="34"/>
      <c r="L448" s="34"/>
      <c r="M448" s="34"/>
      <c r="N448" s="34"/>
      <c r="O448" s="34"/>
      <c r="P448" s="34"/>
    </row>
    <row r="449" spans="9:16" x14ac:dyDescent="0.25">
      <c r="I449" s="34"/>
      <c r="J449" s="34"/>
      <c r="K449" s="34"/>
      <c r="L449" s="34"/>
      <c r="M449" s="34"/>
      <c r="N449" s="34"/>
      <c r="O449" s="34"/>
      <c r="P449" s="34"/>
    </row>
    <row r="450" spans="9:16" x14ac:dyDescent="0.25">
      <c r="I450" s="34"/>
      <c r="J450" s="34"/>
      <c r="K450" s="34"/>
      <c r="L450" s="34"/>
      <c r="M450" s="34"/>
      <c r="N450" s="34"/>
      <c r="O450" s="34"/>
      <c r="P450" s="34"/>
    </row>
    <row r="451" spans="9:16" x14ac:dyDescent="0.25">
      <c r="I451" s="34"/>
      <c r="J451" s="34"/>
      <c r="K451" s="34"/>
      <c r="L451" s="34"/>
      <c r="M451" s="34"/>
      <c r="N451" s="34"/>
      <c r="O451" s="34"/>
      <c r="P451" s="34"/>
    </row>
    <row r="452" spans="9:16" x14ac:dyDescent="0.25">
      <c r="I452" s="34"/>
      <c r="J452" s="34"/>
      <c r="K452" s="34"/>
      <c r="L452" s="34"/>
      <c r="M452" s="34"/>
      <c r="N452" s="34"/>
      <c r="O452" s="34"/>
      <c r="P452" s="34"/>
    </row>
    <row r="453" spans="9:16" x14ac:dyDescent="0.25">
      <c r="I453" s="34"/>
      <c r="J453" s="34"/>
      <c r="K453" s="34"/>
      <c r="L453" s="34"/>
      <c r="M453" s="34"/>
      <c r="N453" s="34"/>
      <c r="O453" s="34"/>
      <c r="P453" s="34"/>
    </row>
    <row r="454" spans="9:16" x14ac:dyDescent="0.25">
      <c r="I454" s="34"/>
      <c r="J454" s="34"/>
      <c r="K454" s="34"/>
      <c r="L454" s="34"/>
      <c r="M454" s="34"/>
      <c r="N454" s="34"/>
      <c r="O454" s="34"/>
      <c r="P454" s="34"/>
    </row>
    <row r="455" spans="9:16" x14ac:dyDescent="0.25">
      <c r="I455" s="34"/>
      <c r="J455" s="34"/>
      <c r="K455" s="34"/>
      <c r="L455" s="34"/>
      <c r="M455" s="34"/>
      <c r="N455" s="34"/>
      <c r="O455" s="34"/>
      <c r="P455" s="34"/>
    </row>
    <row r="456" spans="9:16" x14ac:dyDescent="0.25">
      <c r="I456" s="34"/>
      <c r="J456" s="34"/>
      <c r="K456" s="34"/>
      <c r="L456" s="34"/>
      <c r="M456" s="34"/>
      <c r="N456" s="34"/>
      <c r="O456" s="34"/>
      <c r="P456" s="34"/>
    </row>
    <row r="457" spans="9:16" x14ac:dyDescent="0.25">
      <c r="I457" s="34"/>
      <c r="J457" s="34"/>
      <c r="K457" s="34"/>
      <c r="L457" s="34"/>
      <c r="M457" s="34"/>
      <c r="N457" s="34"/>
      <c r="O457" s="34"/>
      <c r="P457" s="34"/>
    </row>
    <row r="458" spans="9:16" x14ac:dyDescent="0.25">
      <c r="I458" s="34"/>
      <c r="J458" s="34"/>
      <c r="K458" s="34"/>
      <c r="L458" s="34"/>
      <c r="M458" s="34"/>
      <c r="N458" s="34"/>
      <c r="O458" s="34"/>
      <c r="P458" s="34"/>
    </row>
    <row r="459" spans="9:16" x14ac:dyDescent="0.25">
      <c r="I459" s="34"/>
      <c r="J459" s="34"/>
      <c r="K459" s="34"/>
      <c r="L459" s="34"/>
      <c r="M459" s="34"/>
      <c r="N459" s="34"/>
      <c r="O459" s="34"/>
      <c r="P459" s="34"/>
    </row>
    <row r="460" spans="9:16" x14ac:dyDescent="0.25">
      <c r="I460" s="34"/>
      <c r="J460" s="34"/>
      <c r="K460" s="34"/>
      <c r="L460" s="34"/>
      <c r="M460" s="34"/>
      <c r="N460" s="34"/>
      <c r="O460" s="34"/>
      <c r="P460" s="34"/>
    </row>
    <row r="461" spans="9:16" x14ac:dyDescent="0.25">
      <c r="I461" s="34"/>
      <c r="J461" s="34"/>
      <c r="K461" s="34"/>
      <c r="L461" s="34"/>
      <c r="M461" s="34"/>
      <c r="N461" s="34"/>
      <c r="O461" s="34"/>
      <c r="P461" s="34"/>
    </row>
  </sheetData>
  <pageMargins left="0.7" right="0.7" top="0.60416666666666663" bottom="0.5625" header="0.3" footer="0.3"/>
  <pageSetup paperSize="9" orientation="portrait" verticalDpi="0" r:id="rId1"/>
  <headerFooter>
    <oddHeader>&amp;L&amp;P
&amp;CKart og illustrasjoner - eksempler&amp;R&amp;D</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45"/>
  <sheetViews>
    <sheetView showGridLines="0" view="pageLayout" zoomScaleNormal="100" workbookViewId="0">
      <selection activeCell="G14" sqref="G14"/>
    </sheetView>
  </sheetViews>
  <sheetFormatPr defaultRowHeight="15" x14ac:dyDescent="0.25"/>
  <cols>
    <col min="1" max="1" width="3.28515625" style="34" customWidth="1"/>
    <col min="2" max="2" width="19.28515625" customWidth="1"/>
    <col min="9" max="9" width="10.140625" customWidth="1"/>
    <col min="17" max="17" width="11.140625" customWidth="1"/>
    <col min="23" max="23" width="7.5703125" customWidth="1"/>
  </cols>
  <sheetData>
    <row r="1" spans="2:17" s="34" customFormat="1" x14ac:dyDescent="0.25"/>
    <row r="2" spans="2:17" s="34" customFormat="1" ht="21" x14ac:dyDescent="0.35">
      <c r="B2" s="113" t="s">
        <v>389</v>
      </c>
    </row>
    <row r="3" spans="2:17" s="34" customFormat="1" x14ac:dyDescent="0.25"/>
    <row r="4" spans="2:17" s="34" customFormat="1" x14ac:dyDescent="0.25">
      <c r="B4" s="34" t="s">
        <v>390</v>
      </c>
    </row>
    <row r="5" spans="2:17" s="34" customFormat="1" x14ac:dyDescent="0.25">
      <c r="B5" s="34" t="s">
        <v>391</v>
      </c>
    </row>
    <row r="6" spans="2:17" s="34" customFormat="1" x14ac:dyDescent="0.25">
      <c r="B6" s="34" t="s">
        <v>392</v>
      </c>
    </row>
    <row r="7" spans="2:17" s="34" customFormat="1" x14ac:dyDescent="0.25">
      <c r="B7" s="34" t="s">
        <v>393</v>
      </c>
    </row>
    <row r="8" spans="2:17" s="34" customFormat="1" x14ac:dyDescent="0.25"/>
    <row r="9" spans="2:17" s="34" customFormat="1" x14ac:dyDescent="0.25">
      <c r="B9" s="34" t="s">
        <v>394</v>
      </c>
    </row>
    <row r="10" spans="2:17" s="34" customFormat="1" x14ac:dyDescent="0.25">
      <c r="B10" s="34" t="s">
        <v>395</v>
      </c>
    </row>
    <row r="11" spans="2:17" s="34" customFormat="1" x14ac:dyDescent="0.25"/>
    <row r="12" spans="2:17" s="34" customFormat="1" x14ac:dyDescent="0.25">
      <c r="B12" s="34" t="s">
        <v>396</v>
      </c>
    </row>
    <row r="13" spans="2:17" x14ac:dyDescent="0.25">
      <c r="B13" s="34" t="s">
        <v>397</v>
      </c>
      <c r="C13" s="34"/>
      <c r="D13" s="34"/>
      <c r="E13" s="34"/>
      <c r="F13" s="34"/>
      <c r="G13" s="34"/>
      <c r="H13" s="34"/>
      <c r="I13" s="34"/>
    </row>
    <row r="14" spans="2:17" x14ac:dyDescent="0.25">
      <c r="B14" s="34" t="s">
        <v>398</v>
      </c>
      <c r="C14" s="34"/>
      <c r="D14" s="34"/>
      <c r="E14" s="34"/>
      <c r="F14" s="34"/>
      <c r="G14" s="34"/>
      <c r="H14" s="34"/>
      <c r="I14" s="34"/>
      <c r="Q14" s="35"/>
    </row>
    <row r="15" spans="2:17" x14ac:dyDescent="0.25">
      <c r="B15" s="43" t="s">
        <v>399</v>
      </c>
    </row>
    <row r="16" spans="2:17" s="34" customFormat="1" x14ac:dyDescent="0.25">
      <c r="B16" s="43" t="s">
        <v>400</v>
      </c>
    </row>
    <row r="17" spans="2:2" s="34" customFormat="1" x14ac:dyDescent="0.25">
      <c r="B17" s="43"/>
    </row>
    <row r="18" spans="2:2" s="34" customFormat="1" x14ac:dyDescent="0.25">
      <c r="B18" s="43"/>
    </row>
    <row r="19" spans="2:2" x14ac:dyDescent="0.25">
      <c r="B19" s="3"/>
    </row>
    <row r="29" spans="2:2" s="34" customFormat="1" x14ac:dyDescent="0.25"/>
    <row r="33" spans="2:13" s="34" customFormat="1" x14ac:dyDescent="0.25"/>
    <row r="34" spans="2:13" s="34" customFormat="1" x14ac:dyDescent="0.25">
      <c r="B34" t="s">
        <v>143</v>
      </c>
      <c r="C34"/>
      <c r="D34"/>
      <c r="E34"/>
      <c r="F34"/>
      <c r="G34"/>
      <c r="H34"/>
      <c r="I34"/>
      <c r="J34"/>
      <c r="K34"/>
      <c r="L34"/>
      <c r="M34"/>
    </row>
    <row r="35" spans="2:13" x14ac:dyDescent="0.25">
      <c r="B35" t="s">
        <v>144</v>
      </c>
      <c r="D35" s="46"/>
    </row>
    <row r="36" spans="2:13" x14ac:dyDescent="0.25">
      <c r="B36" t="s">
        <v>145</v>
      </c>
      <c r="D36" s="46"/>
    </row>
    <row r="37" spans="2:13" x14ac:dyDescent="0.25">
      <c r="B37" t="s">
        <v>146</v>
      </c>
      <c r="D37" s="46"/>
    </row>
    <row r="38" spans="2:13" x14ac:dyDescent="0.25">
      <c r="B38" t="s">
        <v>147</v>
      </c>
      <c r="D38" s="46"/>
    </row>
    <row r="39" spans="2:13" x14ac:dyDescent="0.25">
      <c r="B39" t="s">
        <v>171</v>
      </c>
      <c r="D39" s="46"/>
    </row>
    <row r="40" spans="2:13" x14ac:dyDescent="0.25">
      <c r="B40" t="s">
        <v>172</v>
      </c>
    </row>
    <row r="43" spans="2:13" x14ac:dyDescent="0.25">
      <c r="B43" t="s">
        <v>135</v>
      </c>
      <c r="J43" s="34"/>
      <c r="K43" s="34"/>
      <c r="L43" s="34"/>
      <c r="M43" s="34"/>
    </row>
    <row r="44" spans="2:13" x14ac:dyDescent="0.25">
      <c r="B44" t="s">
        <v>132</v>
      </c>
      <c r="D44" s="46"/>
    </row>
    <row r="45" spans="2:13" x14ac:dyDescent="0.25">
      <c r="B45" s="34" t="s">
        <v>151</v>
      </c>
      <c r="C45" s="34"/>
      <c r="D45" s="46"/>
      <c r="E45" s="34"/>
      <c r="F45" s="34"/>
      <c r="G45" s="34"/>
      <c r="H45" s="34"/>
      <c r="I45" s="34"/>
    </row>
    <row r="46" spans="2:13" x14ac:dyDescent="0.25">
      <c r="B46" t="s">
        <v>133</v>
      </c>
      <c r="C46" t="s">
        <v>136</v>
      </c>
      <c r="D46" s="46"/>
    </row>
    <row r="47" spans="2:13" x14ac:dyDescent="0.25">
      <c r="C47" t="s">
        <v>137</v>
      </c>
      <c r="D47" s="46"/>
      <c r="J47" s="34"/>
      <c r="K47" s="34"/>
      <c r="L47" s="34"/>
      <c r="M47" s="34"/>
    </row>
    <row r="48" spans="2:13" x14ac:dyDescent="0.25">
      <c r="B48" s="34"/>
      <c r="C48" s="34" t="s">
        <v>469</v>
      </c>
      <c r="D48" s="46"/>
      <c r="E48" s="34"/>
      <c r="F48" s="34"/>
      <c r="G48" s="34"/>
      <c r="H48" s="34"/>
      <c r="I48" s="34"/>
      <c r="J48" s="34"/>
      <c r="K48" s="34"/>
      <c r="L48" s="34"/>
      <c r="M48" s="34"/>
    </row>
    <row r="49" spans="2:9" x14ac:dyDescent="0.25">
      <c r="B49" t="s">
        <v>470</v>
      </c>
      <c r="C49" t="s">
        <v>152</v>
      </c>
      <c r="D49" s="46"/>
    </row>
    <row r="50" spans="2:9" x14ac:dyDescent="0.25">
      <c r="B50" s="34"/>
      <c r="C50" s="34" t="s">
        <v>153</v>
      </c>
      <c r="D50" s="46"/>
      <c r="E50" s="34"/>
      <c r="F50" s="34"/>
      <c r="G50" s="34"/>
      <c r="H50" s="34"/>
      <c r="I50" s="34"/>
    </row>
    <row r="51" spans="2:9" x14ac:dyDescent="0.25">
      <c r="B51" t="s">
        <v>139</v>
      </c>
      <c r="C51" t="s">
        <v>140</v>
      </c>
      <c r="D51" s="46"/>
    </row>
    <row r="52" spans="2:9" x14ac:dyDescent="0.25">
      <c r="C52" t="s">
        <v>141</v>
      </c>
      <c r="D52" s="46"/>
    </row>
    <row r="53" spans="2:9" x14ac:dyDescent="0.25">
      <c r="C53" t="s">
        <v>142</v>
      </c>
      <c r="D53" s="46"/>
    </row>
    <row r="54" spans="2:9" x14ac:dyDescent="0.25">
      <c r="C54" t="s">
        <v>148</v>
      </c>
      <c r="D54" s="46"/>
    </row>
    <row r="55" spans="2:9" x14ac:dyDescent="0.25">
      <c r="C55" t="s">
        <v>149</v>
      </c>
      <c r="D55" s="46"/>
    </row>
    <row r="56" spans="2:9" x14ac:dyDescent="0.25">
      <c r="C56" t="s">
        <v>153</v>
      </c>
      <c r="D56" s="46"/>
    </row>
    <row r="68" spans="2:23" x14ac:dyDescent="0.25">
      <c r="B68" t="s">
        <v>150</v>
      </c>
      <c r="W68" s="30"/>
    </row>
    <row r="72" spans="2:23" x14ac:dyDescent="0.25">
      <c r="B72" t="s">
        <v>134</v>
      </c>
      <c r="C72" t="s">
        <v>471</v>
      </c>
      <c r="E72" s="46"/>
    </row>
    <row r="73" spans="2:23" x14ac:dyDescent="0.25">
      <c r="C73" t="s">
        <v>138</v>
      </c>
      <c r="E73" s="46">
        <f>D48-E72</f>
        <v>0</v>
      </c>
      <c r="F73" t="s">
        <v>174</v>
      </c>
    </row>
    <row r="75" spans="2:23" x14ac:dyDescent="0.25">
      <c r="B75" t="s">
        <v>154</v>
      </c>
      <c r="C75" t="s">
        <v>155</v>
      </c>
      <c r="E75" s="46"/>
    </row>
    <row r="76" spans="2:23" x14ac:dyDescent="0.25">
      <c r="C76" t="s">
        <v>156</v>
      </c>
      <c r="E76" s="46"/>
    </row>
    <row r="77" spans="2:23" x14ac:dyDescent="0.25">
      <c r="C77" t="s">
        <v>157</v>
      </c>
      <c r="E77" s="46"/>
    </row>
    <row r="78" spans="2:23" x14ac:dyDescent="0.25">
      <c r="C78" t="s">
        <v>158</v>
      </c>
      <c r="E78" s="46"/>
    </row>
    <row r="79" spans="2:23" x14ac:dyDescent="0.25">
      <c r="C79" t="s">
        <v>159</v>
      </c>
      <c r="E79" s="46"/>
    </row>
    <row r="80" spans="2:23" x14ac:dyDescent="0.25">
      <c r="C80" t="s">
        <v>153</v>
      </c>
      <c r="E80" s="46"/>
    </row>
    <row r="83" spans="2:5" x14ac:dyDescent="0.25">
      <c r="B83" t="s">
        <v>472</v>
      </c>
      <c r="C83" t="s">
        <v>164</v>
      </c>
      <c r="E83" s="46"/>
    </row>
    <row r="84" spans="2:5" x14ac:dyDescent="0.25">
      <c r="C84" t="s">
        <v>165</v>
      </c>
      <c r="E84" s="46"/>
    </row>
    <row r="85" spans="2:5" x14ac:dyDescent="0.25">
      <c r="C85" t="s">
        <v>166</v>
      </c>
      <c r="E85" s="46"/>
    </row>
    <row r="86" spans="2:5" x14ac:dyDescent="0.25">
      <c r="C86" t="s">
        <v>153</v>
      </c>
      <c r="E86" s="46"/>
    </row>
    <row r="87" spans="2:5" x14ac:dyDescent="0.25">
      <c r="B87" t="s">
        <v>167</v>
      </c>
      <c r="C87" t="s">
        <v>168</v>
      </c>
      <c r="D87" t="s">
        <v>170</v>
      </c>
      <c r="E87" s="46"/>
    </row>
    <row r="88" spans="2:5" x14ac:dyDescent="0.25">
      <c r="C88" t="s">
        <v>169</v>
      </c>
      <c r="E88" s="46"/>
    </row>
    <row r="102" spans="2:6" x14ac:dyDescent="0.25">
      <c r="B102" t="s">
        <v>173</v>
      </c>
      <c r="C102" t="s">
        <v>262</v>
      </c>
    </row>
    <row r="104" spans="2:6" x14ac:dyDescent="0.25">
      <c r="C104" t="s">
        <v>175</v>
      </c>
      <c r="D104" t="s">
        <v>176</v>
      </c>
      <c r="E104" t="s">
        <v>177</v>
      </c>
    </row>
    <row r="105" spans="2:6" x14ac:dyDescent="0.25">
      <c r="C105" s="46"/>
      <c r="D105" s="46"/>
      <c r="E105" s="46"/>
    </row>
    <row r="106" spans="2:6" x14ac:dyDescent="0.25">
      <c r="C106" s="46"/>
      <c r="D106" s="46"/>
      <c r="E106" s="46"/>
    </row>
    <row r="107" spans="2:6" x14ac:dyDescent="0.25">
      <c r="C107" s="46"/>
      <c r="D107" s="46"/>
      <c r="E107" s="46"/>
    </row>
    <row r="108" spans="2:6" x14ac:dyDescent="0.25">
      <c r="C108" s="46"/>
      <c r="D108" s="46"/>
      <c r="E108" s="46"/>
    </row>
    <row r="112" spans="2:6" x14ac:dyDescent="0.25">
      <c r="B112" t="s">
        <v>178</v>
      </c>
      <c r="C112" s="47"/>
      <c r="D112" s="48"/>
      <c r="E112" s="48"/>
      <c r="F112" s="49"/>
    </row>
    <row r="113" spans="3:6" x14ac:dyDescent="0.25">
      <c r="C113" s="50"/>
      <c r="D113" s="51"/>
      <c r="E113" s="51"/>
      <c r="F113" s="52"/>
    </row>
    <row r="114" spans="3:6" x14ac:dyDescent="0.25">
      <c r="C114" s="50"/>
      <c r="D114" s="51"/>
      <c r="E114" s="51"/>
      <c r="F114" s="52"/>
    </row>
    <row r="115" spans="3:6" x14ac:dyDescent="0.25">
      <c r="C115" s="50"/>
      <c r="D115" s="51"/>
      <c r="E115" s="51"/>
      <c r="F115" s="52"/>
    </row>
    <row r="116" spans="3:6" x14ac:dyDescent="0.25">
      <c r="C116" s="50"/>
      <c r="D116" s="51"/>
      <c r="E116" s="51"/>
      <c r="F116" s="52"/>
    </row>
    <row r="117" spans="3:6" x14ac:dyDescent="0.25">
      <c r="C117" s="50"/>
      <c r="D117" s="51"/>
      <c r="E117" s="51"/>
      <c r="F117" s="52"/>
    </row>
    <row r="118" spans="3:6" x14ac:dyDescent="0.25">
      <c r="C118" s="50"/>
      <c r="D118" s="51"/>
      <c r="E118" s="51"/>
      <c r="F118" s="52"/>
    </row>
    <row r="119" spans="3:6" x14ac:dyDescent="0.25">
      <c r="C119" s="50"/>
      <c r="D119" s="51"/>
      <c r="E119" s="51"/>
      <c r="F119" s="52"/>
    </row>
    <row r="120" spans="3:6" x14ac:dyDescent="0.25">
      <c r="C120" s="50"/>
      <c r="D120" s="51"/>
      <c r="E120" s="51"/>
      <c r="F120" s="52"/>
    </row>
    <row r="121" spans="3:6" x14ac:dyDescent="0.25">
      <c r="C121" s="50"/>
      <c r="D121" s="51"/>
      <c r="E121" s="51"/>
      <c r="F121" s="52"/>
    </row>
    <row r="122" spans="3:6" x14ac:dyDescent="0.25">
      <c r="C122" s="50"/>
      <c r="D122" s="51"/>
      <c r="E122" s="51"/>
      <c r="F122" s="52"/>
    </row>
    <row r="123" spans="3:6" x14ac:dyDescent="0.25">
      <c r="C123" s="50"/>
      <c r="D123" s="51"/>
      <c r="E123" s="51"/>
      <c r="F123" s="52"/>
    </row>
    <row r="124" spans="3:6" x14ac:dyDescent="0.25">
      <c r="C124" s="50"/>
      <c r="D124" s="51"/>
      <c r="E124" s="51"/>
      <c r="F124" s="52"/>
    </row>
    <row r="125" spans="3:6" x14ac:dyDescent="0.25">
      <c r="C125" s="50"/>
      <c r="D125" s="51"/>
      <c r="E125" s="51"/>
      <c r="F125" s="52"/>
    </row>
    <row r="126" spans="3:6" x14ac:dyDescent="0.25">
      <c r="C126" s="53"/>
      <c r="D126" s="54"/>
      <c r="E126" s="54"/>
      <c r="F126" s="55"/>
    </row>
    <row r="134" spans="2:9" x14ac:dyDescent="0.25">
      <c r="B134" s="56" t="s">
        <v>257</v>
      </c>
    </row>
    <row r="135" spans="2:9" x14ac:dyDescent="0.25">
      <c r="B135" t="s">
        <v>160</v>
      </c>
      <c r="C135" t="s">
        <v>161</v>
      </c>
      <c r="D135" s="46"/>
      <c r="E135" t="s">
        <v>162</v>
      </c>
      <c r="F135" s="46"/>
      <c r="G135" t="s">
        <v>163</v>
      </c>
      <c r="H135" s="46"/>
    </row>
    <row r="137" spans="2:9" x14ac:dyDescent="0.25">
      <c r="B137" t="s">
        <v>180</v>
      </c>
    </row>
    <row r="138" spans="2:9" x14ac:dyDescent="0.25">
      <c r="B138" t="s">
        <v>129</v>
      </c>
      <c r="C138" t="s">
        <v>258</v>
      </c>
      <c r="E138" t="s">
        <v>259</v>
      </c>
      <c r="G138" s="50" t="s">
        <v>260</v>
      </c>
    </row>
    <row r="139" spans="2:9" x14ac:dyDescent="0.25">
      <c r="B139" s="46">
        <v>1</v>
      </c>
      <c r="C139" s="47" t="s">
        <v>181</v>
      </c>
      <c r="D139" s="48"/>
      <c r="E139" s="47"/>
      <c r="F139" s="48"/>
      <c r="G139" s="47"/>
      <c r="H139" s="48"/>
      <c r="I139" s="48"/>
    </row>
    <row r="140" spans="2:9" x14ac:dyDescent="0.25">
      <c r="B140" s="46">
        <v>2</v>
      </c>
      <c r="C140" s="58" t="s">
        <v>182</v>
      </c>
      <c r="D140" s="59"/>
      <c r="E140" s="58"/>
      <c r="F140" s="59"/>
      <c r="G140" s="58"/>
      <c r="H140" s="59"/>
      <c r="I140" s="59"/>
    </row>
    <row r="141" spans="2:9" x14ac:dyDescent="0.25">
      <c r="B141" s="46">
        <v>3</v>
      </c>
      <c r="C141" s="53" t="s">
        <v>183</v>
      </c>
      <c r="D141" s="51"/>
      <c r="E141" s="50"/>
      <c r="F141" s="51"/>
      <c r="G141" s="50"/>
      <c r="H141" s="51"/>
      <c r="I141" s="51"/>
    </row>
    <row r="142" spans="2:9" x14ac:dyDescent="0.25">
      <c r="B142" s="46">
        <v>4</v>
      </c>
      <c r="C142" s="58" t="s">
        <v>184</v>
      </c>
      <c r="D142" s="59"/>
      <c r="E142" s="58"/>
      <c r="F142" s="59"/>
      <c r="G142" s="58"/>
      <c r="H142" s="59"/>
      <c r="I142" s="59"/>
    </row>
    <row r="143" spans="2:9" x14ac:dyDescent="0.25">
      <c r="B143" s="46">
        <v>5</v>
      </c>
      <c r="C143" s="47" t="s">
        <v>185</v>
      </c>
      <c r="D143" s="51"/>
      <c r="E143" s="50"/>
      <c r="F143" s="51"/>
      <c r="G143" s="50"/>
      <c r="H143" s="51"/>
      <c r="I143" s="51"/>
    </row>
    <row r="144" spans="2:9" x14ac:dyDescent="0.25">
      <c r="B144" s="46">
        <v>6</v>
      </c>
      <c r="C144" s="58" t="s">
        <v>186</v>
      </c>
      <c r="D144" s="59"/>
      <c r="E144" s="58"/>
      <c r="F144" s="59"/>
      <c r="G144" s="58"/>
      <c r="H144" s="59"/>
      <c r="I144" s="59"/>
    </row>
    <row r="145" spans="2:13" x14ac:dyDescent="0.25">
      <c r="B145" s="46">
        <v>7</v>
      </c>
      <c r="C145" s="50" t="s">
        <v>187</v>
      </c>
      <c r="D145" s="51"/>
      <c r="E145" s="50"/>
      <c r="F145" s="51"/>
      <c r="G145" s="50"/>
      <c r="H145" s="51"/>
      <c r="I145" s="51"/>
    </row>
    <row r="146" spans="2:13" x14ac:dyDescent="0.25">
      <c r="B146" s="46">
        <v>8</v>
      </c>
      <c r="C146" s="58" t="s">
        <v>188</v>
      </c>
      <c r="D146" s="59"/>
      <c r="E146" s="58"/>
      <c r="F146" s="59"/>
      <c r="G146" s="58"/>
      <c r="H146" s="59"/>
      <c r="I146" s="59"/>
    </row>
    <row r="147" spans="2:13" x14ac:dyDescent="0.25">
      <c r="B147" s="46">
        <v>9</v>
      </c>
      <c r="C147" s="53" t="s">
        <v>188</v>
      </c>
      <c r="D147" s="59"/>
      <c r="E147" s="58"/>
      <c r="F147" s="59"/>
      <c r="G147" s="58"/>
      <c r="H147" s="59"/>
      <c r="I147" s="59"/>
    </row>
    <row r="148" spans="2:13" x14ac:dyDescent="0.25">
      <c r="B148" s="46">
        <v>10</v>
      </c>
      <c r="C148" s="58" t="s">
        <v>189</v>
      </c>
      <c r="D148" s="54"/>
      <c r="E148" s="53"/>
      <c r="F148" s="54"/>
      <c r="G148" s="53"/>
      <c r="H148" s="54"/>
      <c r="I148" s="54"/>
    </row>
    <row r="153" spans="2:13" s="34" customFormat="1" x14ac:dyDescent="0.25">
      <c r="B153"/>
      <c r="C153"/>
      <c r="D153"/>
      <c r="E153"/>
      <c r="F153"/>
      <c r="G153"/>
      <c r="H153"/>
      <c r="I153"/>
      <c r="J153"/>
      <c r="K153"/>
      <c r="L153"/>
      <c r="M153"/>
    </row>
    <row r="154" spans="2:13" s="34" customFormat="1" x14ac:dyDescent="0.25">
      <c r="B154"/>
      <c r="C154"/>
      <c r="D154"/>
      <c r="E154"/>
      <c r="F154"/>
      <c r="G154"/>
      <c r="H154"/>
      <c r="I154"/>
      <c r="J154"/>
      <c r="K154"/>
      <c r="L154"/>
      <c r="M154"/>
    </row>
    <row r="155" spans="2:13" s="34" customFormat="1" x14ac:dyDescent="0.25">
      <c r="B155"/>
      <c r="C155"/>
      <c r="D155"/>
      <c r="E155"/>
      <c r="F155"/>
      <c r="G155"/>
      <c r="H155"/>
      <c r="I155"/>
      <c r="J155"/>
      <c r="K155"/>
      <c r="L155"/>
      <c r="M155"/>
    </row>
    <row r="156" spans="2:13" s="34" customFormat="1" x14ac:dyDescent="0.25">
      <c r="B156"/>
      <c r="C156"/>
      <c r="D156"/>
      <c r="E156"/>
      <c r="F156"/>
      <c r="G156"/>
      <c r="H156"/>
      <c r="I156"/>
      <c r="J156"/>
      <c r="K156"/>
      <c r="L156"/>
      <c r="M156"/>
    </row>
    <row r="157" spans="2:13" s="34" customFormat="1" x14ac:dyDescent="0.25">
      <c r="B157"/>
      <c r="C157"/>
      <c r="D157"/>
      <c r="E157"/>
      <c r="F157"/>
      <c r="G157"/>
      <c r="H157"/>
      <c r="I157"/>
      <c r="J157"/>
      <c r="K157"/>
      <c r="L157"/>
      <c r="M157"/>
    </row>
    <row r="158" spans="2:13" s="34" customFormat="1" x14ac:dyDescent="0.25">
      <c r="B158"/>
      <c r="C158"/>
      <c r="D158"/>
      <c r="E158"/>
      <c r="F158"/>
      <c r="G158"/>
      <c r="H158"/>
      <c r="I158"/>
      <c r="J158"/>
      <c r="K158"/>
      <c r="L158"/>
      <c r="M158"/>
    </row>
    <row r="159" spans="2:13" s="34" customFormat="1" x14ac:dyDescent="0.25">
      <c r="B159"/>
      <c r="C159"/>
      <c r="D159"/>
      <c r="E159"/>
      <c r="F159"/>
      <c r="G159"/>
      <c r="H159"/>
      <c r="I159"/>
      <c r="J159"/>
      <c r="K159"/>
      <c r="L159"/>
      <c r="M159"/>
    </row>
    <row r="160" spans="2:13" s="34" customFormat="1" x14ac:dyDescent="0.25">
      <c r="B160"/>
      <c r="C160"/>
      <c r="D160"/>
      <c r="E160"/>
      <c r="F160"/>
      <c r="G160"/>
      <c r="H160"/>
      <c r="I160"/>
      <c r="J160"/>
      <c r="K160"/>
      <c r="L160"/>
      <c r="M160"/>
    </row>
    <row r="161" spans="2:13" s="34" customFormat="1" x14ac:dyDescent="0.25">
      <c r="B161"/>
      <c r="C161"/>
      <c r="D161"/>
      <c r="E161"/>
      <c r="F161"/>
      <c r="G161"/>
      <c r="H161"/>
      <c r="I161"/>
      <c r="J161"/>
      <c r="K161"/>
      <c r="L161"/>
      <c r="M161"/>
    </row>
    <row r="162" spans="2:13" s="34" customFormat="1" x14ac:dyDescent="0.25">
      <c r="B162"/>
      <c r="C162"/>
      <c r="D162"/>
      <c r="E162"/>
      <c r="F162"/>
      <c r="G162"/>
      <c r="H162"/>
      <c r="I162"/>
      <c r="J162"/>
      <c r="K162"/>
      <c r="L162"/>
      <c r="M162"/>
    </row>
    <row r="163" spans="2:13" s="34" customFormat="1" x14ac:dyDescent="0.25">
      <c r="B163"/>
      <c r="C163"/>
      <c r="D163"/>
      <c r="E163"/>
      <c r="F163"/>
      <c r="G163"/>
      <c r="H163"/>
      <c r="I163"/>
      <c r="J163"/>
      <c r="K163"/>
      <c r="L163"/>
      <c r="M163"/>
    </row>
    <row r="164" spans="2:13" s="34" customFormat="1" x14ac:dyDescent="0.25">
      <c r="B164"/>
      <c r="C164"/>
      <c r="D164"/>
      <c r="E164"/>
      <c r="F164"/>
      <c r="G164"/>
      <c r="H164"/>
      <c r="I164"/>
      <c r="J164"/>
      <c r="K164"/>
      <c r="L164"/>
      <c r="M164"/>
    </row>
    <row r="165" spans="2:13" s="34" customFormat="1" x14ac:dyDescent="0.25">
      <c r="B165"/>
      <c r="C165"/>
      <c r="D165"/>
      <c r="E165"/>
      <c r="F165"/>
      <c r="G165"/>
      <c r="H165"/>
      <c r="I165"/>
      <c r="J165"/>
      <c r="K165"/>
      <c r="L165"/>
      <c r="M165"/>
    </row>
    <row r="166" spans="2:13" s="34" customFormat="1" x14ac:dyDescent="0.25">
      <c r="B166"/>
      <c r="C166"/>
      <c r="D166"/>
      <c r="E166"/>
      <c r="F166"/>
      <c r="G166"/>
      <c r="H166"/>
      <c r="I166"/>
      <c r="J166"/>
      <c r="K166"/>
      <c r="L166"/>
      <c r="M166"/>
    </row>
    <row r="167" spans="2:13" s="34" customFormat="1" x14ac:dyDescent="0.25">
      <c r="B167"/>
      <c r="C167"/>
      <c r="D167"/>
      <c r="E167"/>
      <c r="F167"/>
      <c r="G167"/>
      <c r="H167"/>
      <c r="I167"/>
      <c r="J167"/>
      <c r="K167"/>
      <c r="L167"/>
      <c r="M167"/>
    </row>
    <row r="168" spans="2:13" s="34" customFormat="1" x14ac:dyDescent="0.25">
      <c r="B168"/>
      <c r="C168"/>
      <c r="D168"/>
      <c r="E168"/>
      <c r="F168"/>
      <c r="G168"/>
      <c r="H168"/>
      <c r="I168"/>
      <c r="J168"/>
      <c r="K168"/>
      <c r="L168"/>
      <c r="M168"/>
    </row>
    <row r="169" spans="2:13" s="34" customFormat="1" x14ac:dyDescent="0.25">
      <c r="B169"/>
      <c r="C169"/>
      <c r="D169"/>
      <c r="E169"/>
      <c r="F169"/>
      <c r="G169"/>
      <c r="H169"/>
      <c r="I169"/>
      <c r="J169"/>
      <c r="K169"/>
      <c r="L169"/>
      <c r="M169"/>
    </row>
    <row r="170" spans="2:13" s="34" customFormat="1" x14ac:dyDescent="0.25">
      <c r="B170"/>
      <c r="C170"/>
      <c r="D170"/>
      <c r="E170"/>
      <c r="F170"/>
      <c r="G170"/>
      <c r="H170"/>
      <c r="I170"/>
      <c r="J170"/>
      <c r="K170"/>
      <c r="L170"/>
      <c r="M170"/>
    </row>
    <row r="171" spans="2:13" s="34" customFormat="1" x14ac:dyDescent="0.25">
      <c r="B171"/>
      <c r="C171"/>
      <c r="D171"/>
      <c r="E171"/>
      <c r="F171"/>
      <c r="G171"/>
      <c r="H171"/>
      <c r="I171"/>
      <c r="J171"/>
      <c r="K171"/>
      <c r="L171"/>
      <c r="M171"/>
    </row>
    <row r="172" spans="2:13" s="34" customFormat="1" x14ac:dyDescent="0.25">
      <c r="B172"/>
      <c r="C172"/>
      <c r="D172"/>
      <c r="E172"/>
      <c r="F172"/>
      <c r="G172"/>
      <c r="H172"/>
      <c r="I172"/>
      <c r="J172"/>
      <c r="K172"/>
      <c r="L172"/>
      <c r="M172"/>
    </row>
    <row r="173" spans="2:13" s="34" customFormat="1" x14ac:dyDescent="0.25">
      <c r="B173"/>
      <c r="C173"/>
      <c r="D173"/>
      <c r="E173"/>
      <c r="F173"/>
      <c r="G173"/>
      <c r="H173"/>
      <c r="I173"/>
      <c r="J173"/>
      <c r="K173"/>
      <c r="L173"/>
    </row>
    <row r="174" spans="2:13" s="34" customFormat="1" x14ac:dyDescent="0.25">
      <c r="B174"/>
      <c r="C174"/>
      <c r="D174"/>
      <c r="E174"/>
      <c r="F174"/>
      <c r="G174"/>
      <c r="H174"/>
      <c r="I174"/>
      <c r="J174"/>
      <c r="K174"/>
      <c r="L174"/>
    </row>
    <row r="175" spans="2:13" s="34" customFormat="1" x14ac:dyDescent="0.25">
      <c r="B175"/>
      <c r="C175"/>
      <c r="D175"/>
      <c r="E175"/>
      <c r="F175"/>
      <c r="G175"/>
      <c r="H175"/>
      <c r="I175"/>
      <c r="J175"/>
      <c r="K175"/>
      <c r="L175"/>
    </row>
    <row r="176" spans="2:13" s="34" customFormat="1" x14ac:dyDescent="0.25">
      <c r="B176"/>
      <c r="C176"/>
      <c r="D176"/>
      <c r="E176"/>
      <c r="F176"/>
      <c r="G176"/>
      <c r="H176"/>
      <c r="I176"/>
      <c r="J176"/>
      <c r="K176"/>
      <c r="L176"/>
    </row>
    <row r="177" spans="2:13" s="34" customFormat="1" x14ac:dyDescent="0.25">
      <c r="B177"/>
      <c r="C177"/>
      <c r="D177"/>
      <c r="E177"/>
      <c r="F177"/>
      <c r="G177"/>
      <c r="H177"/>
      <c r="I177"/>
      <c r="J177"/>
      <c r="K177"/>
      <c r="L177"/>
    </row>
    <row r="178" spans="2:13" s="34" customFormat="1" x14ac:dyDescent="0.25">
      <c r="B178"/>
      <c r="C178"/>
      <c r="D178"/>
      <c r="E178"/>
      <c r="F178"/>
      <c r="G178"/>
      <c r="H178"/>
      <c r="I178"/>
      <c r="J178"/>
      <c r="K178"/>
      <c r="L178"/>
    </row>
    <row r="179" spans="2:13" x14ac:dyDescent="0.25">
      <c r="M179" s="34"/>
    </row>
    <row r="180" spans="2:13" x14ac:dyDescent="0.25">
      <c r="M180" s="34"/>
    </row>
    <row r="181" spans="2:13" x14ac:dyDescent="0.25">
      <c r="M181" s="34"/>
    </row>
    <row r="182" spans="2:13" x14ac:dyDescent="0.25">
      <c r="M182" s="34"/>
    </row>
    <row r="183" spans="2:13" x14ac:dyDescent="0.25">
      <c r="M183" s="34"/>
    </row>
    <row r="184" spans="2:13" x14ac:dyDescent="0.25">
      <c r="K184" s="34"/>
      <c r="L184" s="34"/>
      <c r="M184" s="34"/>
    </row>
    <row r="185" spans="2:13" x14ac:dyDescent="0.25">
      <c r="K185" s="34"/>
      <c r="L185" s="34"/>
      <c r="M185" s="34"/>
    </row>
    <row r="186" spans="2:13" x14ac:dyDescent="0.25">
      <c r="K186" s="34"/>
      <c r="L186" s="34"/>
      <c r="M186" s="34"/>
    </row>
    <row r="187" spans="2:13" x14ac:dyDescent="0.25">
      <c r="K187" s="34"/>
      <c r="L187" s="34"/>
      <c r="M187" s="34"/>
    </row>
    <row r="188" spans="2:13" x14ac:dyDescent="0.25">
      <c r="K188" s="34"/>
      <c r="L188" s="34"/>
      <c r="M188" s="34"/>
    </row>
    <row r="189" spans="2:13" x14ac:dyDescent="0.25">
      <c r="K189" s="34"/>
      <c r="L189" s="34"/>
      <c r="M189" s="34"/>
    </row>
    <row r="190" spans="2:13" x14ac:dyDescent="0.25">
      <c r="K190" s="34"/>
      <c r="L190" s="34"/>
      <c r="M190" s="34"/>
    </row>
    <row r="191" spans="2:13" x14ac:dyDescent="0.25">
      <c r="K191" s="34"/>
      <c r="L191" s="34"/>
      <c r="M191" s="34"/>
    </row>
    <row r="192" spans="2:13" x14ac:dyDescent="0.25">
      <c r="J192" s="34"/>
      <c r="K192" s="34"/>
      <c r="L192" s="34"/>
      <c r="M192" s="34"/>
    </row>
    <row r="193" spans="2:13" x14ac:dyDescent="0.25">
      <c r="J193" s="34"/>
      <c r="K193" s="34"/>
      <c r="L193" s="34"/>
      <c r="M193" s="34"/>
    </row>
    <row r="194" spans="2:13" x14ac:dyDescent="0.25">
      <c r="B194" s="34"/>
      <c r="C194" s="34"/>
      <c r="D194" s="34"/>
      <c r="E194" s="34"/>
      <c r="F194" s="34"/>
      <c r="G194" s="34"/>
      <c r="H194" s="34"/>
      <c r="I194" s="34"/>
      <c r="J194" s="34"/>
      <c r="K194" s="34"/>
      <c r="L194" s="34"/>
      <c r="M194" s="34"/>
    </row>
    <row r="195" spans="2:13" x14ac:dyDescent="0.25">
      <c r="B195" s="34"/>
      <c r="C195" s="34"/>
      <c r="D195" s="34"/>
      <c r="E195" s="34"/>
      <c r="F195" s="34"/>
      <c r="G195" s="34"/>
      <c r="H195" s="34"/>
      <c r="I195" s="34"/>
      <c r="J195" s="34"/>
      <c r="K195" s="34"/>
      <c r="L195" s="34"/>
      <c r="M195" s="34"/>
    </row>
    <row r="196" spans="2:13" x14ac:dyDescent="0.25">
      <c r="B196" s="34"/>
      <c r="C196" s="34"/>
      <c r="D196" s="34"/>
      <c r="E196" s="34"/>
      <c r="F196" s="34"/>
      <c r="G196" s="34"/>
      <c r="H196" s="34"/>
      <c r="I196" s="34"/>
      <c r="J196" s="34"/>
      <c r="K196" s="34"/>
      <c r="L196" s="34"/>
      <c r="M196" s="34"/>
    </row>
    <row r="197" spans="2:13" x14ac:dyDescent="0.25">
      <c r="B197" s="34" t="s">
        <v>179</v>
      </c>
      <c r="C197" s="34"/>
      <c r="D197" s="34"/>
      <c r="E197" s="34"/>
      <c r="F197" s="34"/>
      <c r="G197" s="34"/>
      <c r="H197" s="34"/>
      <c r="I197" s="34"/>
      <c r="J197" s="34"/>
      <c r="K197" s="34"/>
      <c r="L197" s="34"/>
      <c r="M197" s="34"/>
    </row>
    <row r="198" spans="2:13" x14ac:dyDescent="0.25">
      <c r="B198" s="34"/>
      <c r="C198" s="34"/>
      <c r="D198" s="34"/>
      <c r="E198" s="34"/>
      <c r="F198" s="34"/>
      <c r="G198" s="34"/>
      <c r="H198" s="34"/>
      <c r="I198" s="34"/>
      <c r="J198" s="34"/>
      <c r="K198" s="34"/>
      <c r="L198" s="34"/>
      <c r="M198" s="34"/>
    </row>
    <row r="199" spans="2:13" x14ac:dyDescent="0.25">
      <c r="B199" s="34" t="s">
        <v>267</v>
      </c>
      <c r="C199" s="34"/>
      <c r="D199" s="34"/>
      <c r="E199" s="34"/>
      <c r="F199" s="34"/>
      <c r="G199" s="34"/>
      <c r="H199" s="34"/>
      <c r="I199" s="34"/>
      <c r="J199" s="34"/>
      <c r="K199" s="34"/>
      <c r="L199" s="34"/>
    </row>
    <row r="200" spans="2:13" x14ac:dyDescent="0.25">
      <c r="B200" s="34"/>
      <c r="C200" s="34"/>
      <c r="D200" s="34"/>
      <c r="E200" s="34"/>
      <c r="F200" s="34"/>
      <c r="G200" s="34"/>
      <c r="H200" s="34"/>
      <c r="I200" s="34"/>
      <c r="J200" s="34"/>
    </row>
    <row r="201" spans="2:13" x14ac:dyDescent="0.25">
      <c r="B201" s="34"/>
      <c r="C201" s="34"/>
      <c r="D201" s="34"/>
      <c r="E201" s="34"/>
      <c r="F201" s="34"/>
      <c r="G201" s="34"/>
      <c r="H201" s="34"/>
      <c r="I201" s="34"/>
      <c r="J201" s="34"/>
    </row>
    <row r="202" spans="2:13" x14ac:dyDescent="0.25">
      <c r="B202" s="34"/>
      <c r="C202" s="34"/>
      <c r="D202" s="34"/>
      <c r="E202" s="34"/>
      <c r="F202" s="34"/>
      <c r="G202" s="34"/>
      <c r="H202" s="34"/>
      <c r="I202" s="34"/>
      <c r="J202" s="34"/>
    </row>
    <row r="203" spans="2:13" x14ac:dyDescent="0.25">
      <c r="B203" s="34"/>
      <c r="C203" s="34"/>
      <c r="D203" s="34"/>
      <c r="E203" s="34"/>
      <c r="F203" s="34"/>
      <c r="G203" s="34"/>
      <c r="H203" s="34"/>
      <c r="I203" s="34"/>
      <c r="J203" s="34"/>
    </row>
    <row r="204" spans="2:13" x14ac:dyDescent="0.25">
      <c r="B204" s="34"/>
      <c r="C204" s="34"/>
      <c r="D204" s="34"/>
      <c r="E204" s="34"/>
      <c r="F204" s="34"/>
      <c r="G204" s="34"/>
      <c r="H204" s="34"/>
      <c r="I204" s="34"/>
      <c r="J204" s="34"/>
    </row>
    <row r="205" spans="2:13" x14ac:dyDescent="0.25">
      <c r="B205" s="34"/>
      <c r="C205" s="34"/>
      <c r="D205" s="34"/>
      <c r="E205" s="34"/>
      <c r="F205" s="34"/>
      <c r="G205" s="34"/>
      <c r="H205" s="34"/>
      <c r="I205" s="34"/>
      <c r="J205" s="34"/>
    </row>
    <row r="206" spans="2:13" x14ac:dyDescent="0.25">
      <c r="B206" s="34"/>
      <c r="C206" s="34"/>
      <c r="D206" s="34"/>
      <c r="E206" s="34"/>
      <c r="F206" s="34"/>
      <c r="G206" s="34"/>
      <c r="H206" s="34"/>
      <c r="I206" s="34"/>
      <c r="J206" s="34"/>
    </row>
    <row r="207" spans="2:13" x14ac:dyDescent="0.25">
      <c r="B207" s="34"/>
      <c r="C207" s="34"/>
      <c r="D207" s="34"/>
      <c r="E207" s="34"/>
      <c r="F207" s="34"/>
      <c r="G207" s="34"/>
      <c r="H207" s="34"/>
      <c r="I207" s="34"/>
      <c r="J207" s="34"/>
    </row>
    <row r="208" spans="2:13" x14ac:dyDescent="0.25">
      <c r="B208" s="34"/>
      <c r="C208" s="34"/>
      <c r="D208" s="34"/>
      <c r="E208" s="34"/>
      <c r="F208" s="34"/>
      <c r="G208" s="34"/>
      <c r="H208" s="34"/>
      <c r="I208" s="34"/>
    </row>
    <row r="209" spans="2:9" x14ac:dyDescent="0.25">
      <c r="B209" s="34"/>
      <c r="C209" s="34"/>
      <c r="D209" s="34"/>
      <c r="E209" s="34"/>
      <c r="F209" s="34"/>
      <c r="G209" s="34"/>
      <c r="H209" s="34"/>
      <c r="I209" s="34"/>
    </row>
    <row r="224" spans="2:9" x14ac:dyDescent="0.25">
      <c r="B224" s="40" t="s">
        <v>268</v>
      </c>
    </row>
    <row r="225" spans="2:9" x14ac:dyDescent="0.25">
      <c r="B225" s="40" t="s">
        <v>269</v>
      </c>
    </row>
    <row r="226" spans="2:9" x14ac:dyDescent="0.25">
      <c r="B226" s="40" t="s">
        <v>270</v>
      </c>
    </row>
    <row r="227" spans="2:9" x14ac:dyDescent="0.25">
      <c r="B227" s="40" t="s">
        <v>271</v>
      </c>
    </row>
    <row r="228" spans="2:9" x14ac:dyDescent="0.25">
      <c r="B228" s="40" t="s">
        <v>272</v>
      </c>
    </row>
    <row r="229" spans="2:9" x14ac:dyDescent="0.25">
      <c r="B229" s="40" t="s">
        <v>273</v>
      </c>
    </row>
    <row r="236" spans="2:9" ht="26.25" x14ac:dyDescent="0.25">
      <c r="B236" s="46"/>
      <c r="C236" s="60" t="s">
        <v>194</v>
      </c>
      <c r="D236" s="60" t="s">
        <v>263</v>
      </c>
      <c r="E236" s="60" t="s">
        <v>195</v>
      </c>
      <c r="F236" s="61" t="s">
        <v>261</v>
      </c>
      <c r="G236" s="62" t="s">
        <v>196</v>
      </c>
      <c r="H236" s="60" t="s">
        <v>197</v>
      </c>
      <c r="I236" s="60" t="s">
        <v>198</v>
      </c>
    </row>
    <row r="237" spans="2:9" x14ac:dyDescent="0.25">
      <c r="B237" s="46" t="s">
        <v>190</v>
      </c>
      <c r="C237" s="46"/>
      <c r="D237" s="46"/>
      <c r="E237" s="46"/>
      <c r="F237" s="46"/>
      <c r="G237" s="46"/>
      <c r="H237" s="46"/>
      <c r="I237" s="46"/>
    </row>
    <row r="238" spans="2:9" x14ac:dyDescent="0.25">
      <c r="B238" s="46" t="s">
        <v>191</v>
      </c>
      <c r="C238" s="46"/>
      <c r="D238" s="46"/>
      <c r="E238" s="46"/>
      <c r="F238" s="46"/>
      <c r="G238" s="46"/>
      <c r="H238" s="46"/>
      <c r="I238" s="46"/>
    </row>
    <row r="239" spans="2:9" x14ac:dyDescent="0.25">
      <c r="B239" s="46" t="s">
        <v>192</v>
      </c>
      <c r="C239" s="46"/>
      <c r="D239" s="46"/>
      <c r="E239" s="46"/>
      <c r="F239" s="46"/>
      <c r="G239" s="46"/>
      <c r="H239" s="46"/>
      <c r="I239" s="46"/>
    </row>
    <row r="240" spans="2:9" x14ac:dyDescent="0.25">
      <c r="B240" s="46" t="s">
        <v>193</v>
      </c>
      <c r="C240" s="46"/>
      <c r="D240" s="46"/>
      <c r="E240" s="46"/>
      <c r="F240" s="46"/>
      <c r="G240" s="46"/>
      <c r="H240" s="46"/>
      <c r="I240" s="46"/>
    </row>
    <row r="243" spans="2:2" x14ac:dyDescent="0.25">
      <c r="B243" t="s">
        <v>264</v>
      </c>
    </row>
    <row r="244" spans="2:2" x14ac:dyDescent="0.25">
      <c r="B244" s="63" t="s">
        <v>387</v>
      </c>
    </row>
    <row r="245" spans="2:2" x14ac:dyDescent="0.25">
      <c r="B245" s="63" t="s">
        <v>388</v>
      </c>
    </row>
  </sheetData>
  <pageMargins left="0.7" right="0.7" top="0.75" bottom="0.75" header="0.3" footer="0.3"/>
  <pageSetup paperSize="9" orientation="landscape" verticalDpi="0" r:id="rId1"/>
  <headerFooter>
    <oddHeader>&amp;LVedlegg 
&amp;CTilstandsregistrering av kummer
&amp;R&amp;P</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M154"/>
  <sheetViews>
    <sheetView showGridLines="0" view="pageLayout" zoomScaleNormal="100" workbookViewId="0">
      <selection activeCell="B33" sqref="B33"/>
    </sheetView>
  </sheetViews>
  <sheetFormatPr defaultRowHeight="15" x14ac:dyDescent="0.25"/>
  <cols>
    <col min="1" max="1" width="10.5703125" customWidth="1"/>
    <col min="2" max="2" width="14.42578125" customWidth="1"/>
    <col min="3" max="3" width="11.140625" customWidth="1"/>
    <col min="4" max="4" width="10.85546875" customWidth="1"/>
    <col min="5" max="5" width="17.42578125" customWidth="1"/>
    <col min="6" max="6" width="11.28515625" customWidth="1"/>
    <col min="7" max="7" width="18.42578125" customWidth="1"/>
    <col min="8" max="8" width="17.140625" customWidth="1"/>
    <col min="9" max="9" width="16.140625" customWidth="1"/>
    <col min="10" max="10" width="27.28515625" customWidth="1"/>
  </cols>
  <sheetData>
    <row r="3" spans="2:2" x14ac:dyDescent="0.25">
      <c r="B3" t="s">
        <v>330</v>
      </c>
    </row>
    <row r="23" spans="2:2" ht="45" x14ac:dyDescent="0.25">
      <c r="B23" s="35" t="s">
        <v>331</v>
      </c>
    </row>
    <row r="31" spans="2:2" s="34" customFormat="1" x14ac:dyDescent="0.25"/>
    <row r="32" spans="2:2" s="34" customFormat="1" x14ac:dyDescent="0.25"/>
    <row r="33" spans="1:7" s="34" customFormat="1" ht="18" x14ac:dyDescent="0.35">
      <c r="A33" s="30" t="s">
        <v>521</v>
      </c>
    </row>
    <row r="34" spans="1:7" s="34" customFormat="1" x14ac:dyDescent="0.25">
      <c r="A34" s="34" t="s">
        <v>498</v>
      </c>
    </row>
    <row r="35" spans="1:7" s="34" customFormat="1" x14ac:dyDescent="0.25">
      <c r="A35" s="34" t="s">
        <v>499</v>
      </c>
      <c r="F35" s="46">
        <v>1000000</v>
      </c>
      <c r="G35" s="34" t="s">
        <v>500</v>
      </c>
    </row>
    <row r="36" spans="1:7" s="34" customFormat="1" x14ac:dyDescent="0.25">
      <c r="A36" s="34" t="s">
        <v>501</v>
      </c>
      <c r="F36" s="46">
        <v>12500</v>
      </c>
      <c r="G36" s="34" t="s">
        <v>276</v>
      </c>
    </row>
    <row r="37" spans="1:7" s="34" customFormat="1" x14ac:dyDescent="0.25">
      <c r="A37" s="34" t="s">
        <v>503</v>
      </c>
      <c r="F37" s="46">
        <v>150</v>
      </c>
      <c r="G37" s="34" t="s">
        <v>502</v>
      </c>
    </row>
    <row r="38" spans="1:7" s="34" customFormat="1" x14ac:dyDescent="0.25">
      <c r="A38" s="34" t="s">
        <v>504</v>
      </c>
      <c r="F38" s="46">
        <f>F37*F36*365/1000</f>
        <v>684375</v>
      </c>
      <c r="G38" s="128" t="s">
        <v>500</v>
      </c>
    </row>
    <row r="39" spans="1:7" s="34" customFormat="1" x14ac:dyDescent="0.25">
      <c r="F39" s="150">
        <f>F38*1000/(365*86400)</f>
        <v>21.701388888888889</v>
      </c>
      <c r="G39" s="128" t="s">
        <v>507</v>
      </c>
    </row>
    <row r="40" spans="1:7" s="34" customFormat="1" x14ac:dyDescent="0.25"/>
    <row r="41" spans="1:7" s="34" customFormat="1" x14ac:dyDescent="0.25"/>
    <row r="42" spans="1:7" s="34" customFormat="1" x14ac:dyDescent="0.25">
      <c r="A42" s="34" t="s">
        <v>505</v>
      </c>
      <c r="F42" s="46">
        <f>F35-F38</f>
        <v>315625</v>
      </c>
      <c r="G42" s="128" t="s">
        <v>500</v>
      </c>
    </row>
    <row r="43" spans="1:7" s="34" customFormat="1" x14ac:dyDescent="0.25">
      <c r="A43" s="34" t="s">
        <v>506</v>
      </c>
      <c r="F43" s="149">
        <f>F42/F35</f>
        <v>0.31562499999999999</v>
      </c>
      <c r="G43" s="148"/>
    </row>
    <row r="44" spans="1:7" s="34" customFormat="1" x14ac:dyDescent="0.25"/>
    <row r="45" spans="1:7" s="34" customFormat="1" ht="18" x14ac:dyDescent="0.35">
      <c r="A45" s="34" t="s">
        <v>543</v>
      </c>
    </row>
    <row r="46" spans="1:7" s="34" customFormat="1" x14ac:dyDescent="0.25"/>
    <row r="47" spans="1:7" s="34" customFormat="1" ht="18" x14ac:dyDescent="0.35">
      <c r="A47" s="30" t="s">
        <v>522</v>
      </c>
    </row>
    <row r="48" spans="1:7" s="34" customFormat="1" x14ac:dyDescent="0.25">
      <c r="A48" s="34" t="s">
        <v>508</v>
      </c>
      <c r="F48" s="46">
        <v>1200000</v>
      </c>
      <c r="G48" s="34" t="s">
        <v>500</v>
      </c>
    </row>
    <row r="49" spans="1:7" s="34" customFormat="1" x14ac:dyDescent="0.25">
      <c r="A49" s="34" t="s">
        <v>509</v>
      </c>
      <c r="F49" s="46">
        <f>F48-F38</f>
        <v>515625</v>
      </c>
      <c r="G49" s="34" t="s">
        <v>500</v>
      </c>
    </row>
    <row r="50" spans="1:7" s="34" customFormat="1" x14ac:dyDescent="0.25">
      <c r="A50" s="34" t="s">
        <v>544</v>
      </c>
      <c r="F50" s="149">
        <f>F49/F48</f>
        <v>0.4296875</v>
      </c>
    </row>
    <row r="51" spans="1:7" s="34" customFormat="1" x14ac:dyDescent="0.25">
      <c r="A51" s="34" t="s">
        <v>510</v>
      </c>
    </row>
    <row r="52" spans="1:7" s="34" customFormat="1" x14ac:dyDescent="0.25"/>
    <row r="53" spans="1:7" s="34" customFormat="1" ht="18" x14ac:dyDescent="0.35">
      <c r="A53" s="30" t="s">
        <v>523</v>
      </c>
    </row>
    <row r="54" spans="1:7" s="34" customFormat="1" x14ac:dyDescent="0.25">
      <c r="A54" s="34" t="s">
        <v>511</v>
      </c>
    </row>
    <row r="55" spans="1:7" s="34" customFormat="1" x14ac:dyDescent="0.25">
      <c r="A55" s="34" t="s">
        <v>512</v>
      </c>
      <c r="F55" s="46"/>
      <c r="G55" s="34" t="s">
        <v>500</v>
      </c>
    </row>
    <row r="56" spans="1:7" s="34" customFormat="1" x14ac:dyDescent="0.25"/>
    <row r="57" spans="1:7" s="34" customFormat="1" ht="18" x14ac:dyDescent="0.35">
      <c r="A57" s="30" t="s">
        <v>524</v>
      </c>
    </row>
    <row r="58" spans="1:7" s="34" customFormat="1" x14ac:dyDescent="0.25">
      <c r="A58" s="34" t="s">
        <v>511</v>
      </c>
      <c r="F58" s="46"/>
      <c r="G58" s="34" t="s">
        <v>500</v>
      </c>
    </row>
    <row r="59" spans="1:7" s="34" customFormat="1" x14ac:dyDescent="0.25">
      <c r="A59" s="34" t="s">
        <v>514</v>
      </c>
    </row>
    <row r="60" spans="1:7" s="34" customFormat="1" x14ac:dyDescent="0.25">
      <c r="A60" s="34" t="s">
        <v>515</v>
      </c>
    </row>
    <row r="61" spans="1:7" s="34" customFormat="1" x14ac:dyDescent="0.25">
      <c r="A61" s="34" t="s">
        <v>516</v>
      </c>
    </row>
    <row r="62" spans="1:7" s="34" customFormat="1" x14ac:dyDescent="0.25">
      <c r="A62" s="34" t="s">
        <v>545</v>
      </c>
    </row>
    <row r="63" spans="1:7" s="34" customFormat="1" x14ac:dyDescent="0.25">
      <c r="A63" s="34" t="s">
        <v>546</v>
      </c>
    </row>
    <row r="64" spans="1:7" s="34" customFormat="1" x14ac:dyDescent="0.25"/>
    <row r="65" spans="1:7" s="34" customFormat="1" x14ac:dyDescent="0.25"/>
    <row r="66" spans="1:7" s="34" customFormat="1" x14ac:dyDescent="0.25"/>
    <row r="67" spans="1:7" s="34" customFormat="1" ht="18" x14ac:dyDescent="0.35">
      <c r="A67" s="30" t="s">
        <v>525</v>
      </c>
    </row>
    <row r="68" spans="1:7" s="34" customFormat="1" x14ac:dyDescent="0.25">
      <c r="A68" s="151" t="s">
        <v>518</v>
      </c>
    </row>
    <row r="69" spans="1:7" s="34" customFormat="1" x14ac:dyDescent="0.25">
      <c r="A69" s="34" t="s">
        <v>547</v>
      </c>
    </row>
    <row r="70" spans="1:7" s="34" customFormat="1" x14ac:dyDescent="0.25">
      <c r="A70" s="151" t="s">
        <v>519</v>
      </c>
    </row>
    <row r="71" spans="1:7" s="34" customFormat="1" x14ac:dyDescent="0.25">
      <c r="A71" s="34" t="s">
        <v>517</v>
      </c>
      <c r="F71" s="46"/>
      <c r="G71" s="34" t="s">
        <v>500</v>
      </c>
    </row>
    <row r="72" spans="1:7" s="34" customFormat="1" x14ac:dyDescent="0.25">
      <c r="A72" s="56" t="s">
        <v>520</v>
      </c>
    </row>
    <row r="73" spans="1:7" s="34" customFormat="1" x14ac:dyDescent="0.25"/>
    <row r="74" spans="1:7" s="34" customFormat="1" x14ac:dyDescent="0.25">
      <c r="A74" s="34" t="s">
        <v>548</v>
      </c>
    </row>
    <row r="75" spans="1:7" s="34" customFormat="1" x14ac:dyDescent="0.25"/>
    <row r="76" spans="1:7" s="34" customFormat="1" x14ac:dyDescent="0.25">
      <c r="A76" s="30" t="s">
        <v>526</v>
      </c>
    </row>
    <row r="77" spans="1:7" s="34" customFormat="1" x14ac:dyDescent="0.25">
      <c r="A77" s="27" t="s">
        <v>527</v>
      </c>
    </row>
    <row r="78" spans="1:7" s="34" customFormat="1" x14ac:dyDescent="0.25">
      <c r="A78" s="27" t="s">
        <v>528</v>
      </c>
    </row>
    <row r="79" spans="1:7" s="34" customFormat="1" x14ac:dyDescent="0.25">
      <c r="B79" s="151" t="s">
        <v>529</v>
      </c>
    </row>
    <row r="80" spans="1:7" s="34" customFormat="1" x14ac:dyDescent="0.25">
      <c r="B80" s="151" t="s">
        <v>530</v>
      </c>
    </row>
    <row r="81" spans="1:9" s="34" customFormat="1" x14ac:dyDescent="0.25">
      <c r="B81" s="151" t="s">
        <v>531</v>
      </c>
    </row>
    <row r="82" spans="1:9" s="34" customFormat="1" x14ac:dyDescent="0.25">
      <c r="B82" s="151" t="s">
        <v>532</v>
      </c>
    </row>
    <row r="83" spans="1:9" s="34" customFormat="1" x14ac:dyDescent="0.25">
      <c r="B83" s="151" t="s">
        <v>533</v>
      </c>
    </row>
    <row r="84" spans="1:9" s="34" customFormat="1" x14ac:dyDescent="0.25">
      <c r="A84" s="27" t="s">
        <v>534</v>
      </c>
    </row>
    <row r="85" spans="1:9" s="34" customFormat="1" ht="12.75" customHeight="1" x14ac:dyDescent="0.25">
      <c r="A85" s="34" t="s">
        <v>535</v>
      </c>
    </row>
    <row r="86" spans="1:9" s="34" customFormat="1" ht="12.75" customHeight="1" x14ac:dyDescent="0.25">
      <c r="A86" s="27" t="s">
        <v>536</v>
      </c>
    </row>
    <row r="87" spans="1:9" s="34" customFormat="1" ht="12.75" customHeight="1" x14ac:dyDescent="0.25">
      <c r="A87" s="34" t="s">
        <v>537</v>
      </c>
    </row>
    <row r="88" spans="1:9" s="34" customFormat="1" ht="12.75" customHeight="1" x14ac:dyDescent="0.25">
      <c r="B88" s="151" t="s">
        <v>529</v>
      </c>
    </row>
    <row r="89" spans="1:9" s="34" customFormat="1" ht="48" x14ac:dyDescent="0.25">
      <c r="B89" s="153" t="s">
        <v>344</v>
      </c>
      <c r="C89" s="153" t="s">
        <v>276</v>
      </c>
      <c r="D89" s="153" t="s">
        <v>538</v>
      </c>
      <c r="E89" s="153" t="s">
        <v>550</v>
      </c>
      <c r="F89" s="153" t="s">
        <v>539</v>
      </c>
      <c r="G89" s="153" t="s">
        <v>540</v>
      </c>
      <c r="H89" s="153" t="s">
        <v>541</v>
      </c>
      <c r="I89" s="152"/>
    </row>
    <row r="90" spans="1:9" s="34" customFormat="1" ht="12.75" customHeight="1" x14ac:dyDescent="0.25">
      <c r="B90" s="154" t="s">
        <v>333</v>
      </c>
      <c r="C90" s="46">
        <v>1000</v>
      </c>
      <c r="D90" s="46">
        <v>5000</v>
      </c>
      <c r="E90" s="46">
        <v>10</v>
      </c>
      <c r="F90" s="46">
        <f>E90/D90*1000</f>
        <v>2</v>
      </c>
      <c r="G90" s="46">
        <v>100</v>
      </c>
      <c r="H90" s="46">
        <f>G90/D90*1000</f>
        <v>20</v>
      </c>
    </row>
    <row r="91" spans="1:9" s="34" customFormat="1" ht="12.75" customHeight="1" x14ac:dyDescent="0.25">
      <c r="B91" s="154" t="s">
        <v>335</v>
      </c>
      <c r="C91" s="46">
        <v>100</v>
      </c>
      <c r="D91" s="46">
        <v>1000</v>
      </c>
      <c r="E91" s="46">
        <v>1</v>
      </c>
      <c r="F91" s="46">
        <f>E91/D91*1000</f>
        <v>1</v>
      </c>
      <c r="G91" s="46">
        <v>10</v>
      </c>
      <c r="H91" s="46">
        <f>G91/D91*1000</f>
        <v>10</v>
      </c>
    </row>
    <row r="92" spans="1:9" s="34" customFormat="1" ht="12.75" customHeight="1" x14ac:dyDescent="0.25"/>
    <row r="93" spans="1:9" s="34" customFormat="1" ht="12.75" customHeight="1" x14ac:dyDescent="0.25">
      <c r="A93" s="27" t="s">
        <v>542</v>
      </c>
    </row>
    <row r="94" spans="1:9" s="34" customFormat="1" ht="12.75" customHeight="1" x14ac:dyDescent="0.25"/>
    <row r="95" spans="1:9" s="34" customFormat="1" ht="12.75" customHeight="1" x14ac:dyDescent="0.25"/>
    <row r="96" spans="1:9" s="34" customFormat="1" x14ac:dyDescent="0.25"/>
    <row r="97" spans="1:4" s="34" customFormat="1" x14ac:dyDescent="0.25"/>
    <row r="103" spans="1:4" x14ac:dyDescent="0.25">
      <c r="A103" t="s">
        <v>332</v>
      </c>
    </row>
    <row r="105" spans="1:4" x14ac:dyDescent="0.25">
      <c r="A105" s="77"/>
      <c r="D105" s="77"/>
    </row>
    <row r="106" spans="1:4" x14ac:dyDescent="0.25">
      <c r="A106" s="78" t="s">
        <v>333</v>
      </c>
      <c r="D106" s="78" t="s">
        <v>336</v>
      </c>
    </row>
    <row r="107" spans="1:4" x14ac:dyDescent="0.25">
      <c r="A107" s="78"/>
      <c r="D107" s="79"/>
    </row>
    <row r="108" spans="1:4" x14ac:dyDescent="0.25">
      <c r="A108" s="78"/>
      <c r="D108" s="80" t="s">
        <v>337</v>
      </c>
    </row>
    <row r="109" spans="1:4" x14ac:dyDescent="0.25">
      <c r="A109" s="79"/>
      <c r="D109" s="77"/>
    </row>
    <row r="110" spans="1:4" x14ac:dyDescent="0.25">
      <c r="A110" s="80" t="s">
        <v>334</v>
      </c>
      <c r="D110" s="79" t="s">
        <v>338</v>
      </c>
    </row>
    <row r="111" spans="1:4" x14ac:dyDescent="0.25">
      <c r="A111" s="77"/>
      <c r="D111" s="85" t="s">
        <v>210</v>
      </c>
    </row>
    <row r="112" spans="1:4" x14ac:dyDescent="0.25">
      <c r="A112" s="78"/>
      <c r="D112" s="77"/>
    </row>
    <row r="113" spans="1:4" x14ac:dyDescent="0.25">
      <c r="A113" s="78"/>
      <c r="D113" s="78" t="s">
        <v>339</v>
      </c>
    </row>
    <row r="114" spans="1:4" x14ac:dyDescent="0.25">
      <c r="A114" s="81" t="s">
        <v>335</v>
      </c>
      <c r="B114" s="82"/>
      <c r="C114" s="84" t="s">
        <v>340</v>
      </c>
      <c r="D114" s="79"/>
    </row>
    <row r="115" spans="1:4" x14ac:dyDescent="0.25">
      <c r="C115" s="77"/>
    </row>
    <row r="116" spans="1:4" x14ac:dyDescent="0.25">
      <c r="A116" s="51"/>
      <c r="C116" s="78" t="s">
        <v>341</v>
      </c>
    </row>
    <row r="117" spans="1:4" x14ac:dyDescent="0.25">
      <c r="A117" s="51"/>
      <c r="C117" s="78"/>
    </row>
    <row r="118" spans="1:4" x14ac:dyDescent="0.25">
      <c r="A118" s="51"/>
      <c r="C118" s="79"/>
    </row>
    <row r="119" spans="1:4" x14ac:dyDescent="0.25">
      <c r="A119" s="51"/>
      <c r="C119" s="86" t="s">
        <v>342</v>
      </c>
    </row>
    <row r="120" spans="1:4" x14ac:dyDescent="0.25">
      <c r="A120" s="51"/>
      <c r="C120" s="87" t="s">
        <v>343</v>
      </c>
    </row>
    <row r="121" spans="1:4" x14ac:dyDescent="0.25">
      <c r="A121" s="51"/>
    </row>
    <row r="131" spans="1:12" x14ac:dyDescent="0.25">
      <c r="A131" t="s">
        <v>549</v>
      </c>
    </row>
    <row r="134" spans="1:12" x14ac:dyDescent="0.25">
      <c r="A134" s="51"/>
    </row>
    <row r="135" spans="1:12" ht="24.75" x14ac:dyDescent="0.25">
      <c r="A135" s="100"/>
      <c r="B135" s="100"/>
      <c r="C135" s="102" t="s">
        <v>345</v>
      </c>
      <c r="D135" s="102" t="s">
        <v>347</v>
      </c>
      <c r="E135" s="102"/>
      <c r="F135" s="101" t="s">
        <v>352</v>
      </c>
      <c r="G135" s="102" t="s">
        <v>373</v>
      </c>
      <c r="H135" s="102" t="s">
        <v>372</v>
      </c>
      <c r="I135" s="99"/>
    </row>
    <row r="136" spans="1:12" x14ac:dyDescent="0.25">
      <c r="A136" s="103" t="s">
        <v>344</v>
      </c>
      <c r="B136" s="103" t="s">
        <v>350</v>
      </c>
      <c r="C136" s="104" t="s">
        <v>346</v>
      </c>
      <c r="D136" s="103" t="s">
        <v>348</v>
      </c>
      <c r="E136" s="103" t="s">
        <v>349</v>
      </c>
      <c r="F136" s="103"/>
      <c r="G136" s="100"/>
      <c r="H136" s="100"/>
      <c r="I136" s="99"/>
    </row>
    <row r="137" spans="1:12" x14ac:dyDescent="0.25">
      <c r="A137" s="103" t="s">
        <v>353</v>
      </c>
      <c r="B137" s="103" t="s">
        <v>351</v>
      </c>
      <c r="C137" s="103" t="s">
        <v>551</v>
      </c>
      <c r="D137" s="103" t="s">
        <v>551</v>
      </c>
      <c r="E137" s="103" t="s">
        <v>551</v>
      </c>
      <c r="F137" s="103" t="s">
        <v>551</v>
      </c>
      <c r="G137" s="100"/>
      <c r="H137" s="100"/>
      <c r="I137" s="99"/>
    </row>
    <row r="138" spans="1:12" x14ac:dyDescent="0.25">
      <c r="A138" s="105" t="s">
        <v>333</v>
      </c>
      <c r="B138" s="100" t="s">
        <v>370</v>
      </c>
      <c r="C138" s="100">
        <v>0.1</v>
      </c>
      <c r="D138" s="100">
        <v>0.3</v>
      </c>
      <c r="E138" s="100">
        <f>D138</f>
        <v>0.3</v>
      </c>
      <c r="F138" s="100"/>
      <c r="G138" s="100">
        <f>D138/C138</f>
        <v>2.9999999999999996</v>
      </c>
      <c r="H138" s="100"/>
      <c r="I138" s="99"/>
    </row>
    <row r="139" spans="1:12" x14ac:dyDescent="0.25">
      <c r="A139" s="106" t="s">
        <v>335</v>
      </c>
      <c r="B139" s="100" t="s">
        <v>370</v>
      </c>
      <c r="C139" s="100">
        <v>0.2</v>
      </c>
      <c r="D139" s="100">
        <v>0.4</v>
      </c>
      <c r="E139" s="100">
        <f>E138+D139</f>
        <v>0.7</v>
      </c>
      <c r="F139" s="100"/>
      <c r="G139" s="100">
        <f>D139/C139</f>
        <v>2</v>
      </c>
      <c r="H139" s="100"/>
      <c r="I139" s="99"/>
    </row>
    <row r="140" spans="1:12" x14ac:dyDescent="0.25">
      <c r="A140" s="107" t="s">
        <v>368</v>
      </c>
      <c r="B140" s="108"/>
      <c r="C140" s="108"/>
      <c r="D140" s="108"/>
      <c r="E140" s="108"/>
      <c r="F140" s="110"/>
      <c r="G140" s="110"/>
      <c r="H140" s="110"/>
      <c r="I140" s="99"/>
    </row>
    <row r="141" spans="1:12" x14ac:dyDescent="0.25">
      <c r="A141" s="105" t="s">
        <v>336</v>
      </c>
      <c r="B141" s="100"/>
      <c r="C141" s="100"/>
      <c r="D141" s="100"/>
      <c r="E141" s="109"/>
      <c r="F141" s="100"/>
      <c r="G141" s="100"/>
      <c r="H141" s="100"/>
      <c r="I141" s="99"/>
      <c r="J141" s="99"/>
      <c r="K141" s="99"/>
    </row>
    <row r="142" spans="1:12" x14ac:dyDescent="0.25">
      <c r="A142" s="106" t="s">
        <v>338</v>
      </c>
      <c r="B142" s="100"/>
      <c r="C142" s="100"/>
      <c r="D142" s="100"/>
      <c r="E142" s="112" t="s">
        <v>374</v>
      </c>
      <c r="F142" s="100"/>
      <c r="G142" s="100"/>
      <c r="H142" s="100"/>
      <c r="I142" s="99"/>
      <c r="J142" s="99"/>
      <c r="K142" s="99"/>
      <c r="L142" s="99"/>
    </row>
    <row r="143" spans="1:12" x14ac:dyDescent="0.25">
      <c r="A143" s="106" t="s">
        <v>339</v>
      </c>
      <c r="B143" s="100"/>
      <c r="C143" s="100"/>
      <c r="D143" s="100"/>
      <c r="E143" s="112" t="s">
        <v>375</v>
      </c>
      <c r="F143" s="100"/>
      <c r="G143" s="100"/>
      <c r="H143" s="100"/>
      <c r="I143" s="99"/>
      <c r="J143" s="99"/>
      <c r="K143" s="99"/>
      <c r="L143" s="99"/>
    </row>
    <row r="144" spans="1:12" x14ac:dyDescent="0.25">
      <c r="A144" s="107" t="s">
        <v>368</v>
      </c>
      <c r="B144" s="108"/>
      <c r="C144" s="108"/>
      <c r="D144" s="108"/>
      <c r="E144" s="108"/>
      <c r="F144" s="110"/>
      <c r="G144" s="110"/>
      <c r="H144" s="110"/>
      <c r="I144" s="99"/>
      <c r="J144" s="99"/>
      <c r="K144" s="99"/>
      <c r="L144" s="99"/>
    </row>
    <row r="145" spans="1:13" x14ac:dyDescent="0.25">
      <c r="A145" s="105" t="s">
        <v>341</v>
      </c>
      <c r="B145" s="100"/>
      <c r="C145" s="100"/>
      <c r="D145" s="100"/>
      <c r="E145" s="112" t="s">
        <v>376</v>
      </c>
      <c r="F145" s="100"/>
      <c r="G145" s="100"/>
      <c r="H145" s="100"/>
      <c r="I145" s="99"/>
      <c r="J145" s="99"/>
      <c r="K145" s="99"/>
      <c r="L145" s="99"/>
    </row>
    <row r="146" spans="1:13" x14ac:dyDescent="0.25">
      <c r="A146" s="111" t="s">
        <v>369</v>
      </c>
      <c r="B146" s="100"/>
      <c r="C146" s="100"/>
      <c r="D146" s="100"/>
      <c r="E146" s="109"/>
      <c r="F146" s="100"/>
      <c r="G146" s="100"/>
      <c r="H146" s="100"/>
      <c r="I146" s="99"/>
      <c r="J146" s="99"/>
      <c r="K146" s="99"/>
      <c r="L146" s="99"/>
      <c r="M146" s="99"/>
    </row>
    <row r="147" spans="1:13" x14ac:dyDescent="0.25">
      <c r="C147" s="99"/>
      <c r="D147" s="99"/>
      <c r="E147" s="99"/>
      <c r="F147" s="99"/>
      <c r="G147" s="99"/>
      <c r="H147" s="99"/>
      <c r="I147" s="99"/>
      <c r="J147" s="99"/>
      <c r="K147" s="99"/>
      <c r="L147" s="99"/>
      <c r="M147" s="99"/>
    </row>
    <row r="148" spans="1:13" x14ac:dyDescent="0.25">
      <c r="C148" s="99"/>
      <c r="D148" s="99"/>
      <c r="E148" s="99"/>
      <c r="F148" s="99"/>
      <c r="G148" s="99"/>
      <c r="H148" s="99"/>
      <c r="I148" s="99"/>
      <c r="J148" s="99"/>
      <c r="K148" s="99"/>
      <c r="L148" s="99"/>
      <c r="M148" s="99"/>
    </row>
    <row r="149" spans="1:13" x14ac:dyDescent="0.25">
      <c r="A149" t="s">
        <v>513</v>
      </c>
      <c r="C149" s="99"/>
      <c r="D149" s="99"/>
      <c r="E149" s="99"/>
      <c r="F149" s="99"/>
      <c r="G149" s="99"/>
      <c r="H149" s="99"/>
      <c r="I149" s="99"/>
      <c r="J149" s="99"/>
      <c r="K149" s="99"/>
      <c r="L149" s="99"/>
      <c r="M149" s="99"/>
    </row>
    <row r="150" spans="1:13" x14ac:dyDescent="0.25">
      <c r="C150" s="99"/>
      <c r="D150" s="99"/>
      <c r="E150" s="99"/>
      <c r="F150" s="99"/>
      <c r="G150" s="99"/>
      <c r="H150" s="99"/>
      <c r="I150" s="99"/>
      <c r="J150" s="99"/>
      <c r="K150" s="99"/>
      <c r="L150" s="99"/>
      <c r="M150" s="99"/>
    </row>
    <row r="151" spans="1:13" x14ac:dyDescent="0.25">
      <c r="A151" s="99" t="s">
        <v>371</v>
      </c>
      <c r="B151" s="99"/>
      <c r="C151" s="99"/>
      <c r="D151" s="99"/>
      <c r="E151" s="99"/>
      <c r="F151" s="99"/>
      <c r="G151" s="99"/>
    </row>
    <row r="152" spans="1:13" x14ac:dyDescent="0.25">
      <c r="A152" s="99" t="s">
        <v>366</v>
      </c>
      <c r="B152" s="99"/>
    </row>
    <row r="153" spans="1:13" x14ac:dyDescent="0.25">
      <c r="A153" s="99">
        <v>135</v>
      </c>
      <c r="B153" s="99" t="s">
        <v>367</v>
      </c>
    </row>
    <row r="154" spans="1:13" x14ac:dyDescent="0.25">
      <c r="A154" s="99"/>
      <c r="B154" s="99"/>
    </row>
  </sheetData>
  <pageMargins left="0.7" right="0.7" top="0.75" bottom="0.75" header="0.3" footer="0.3"/>
  <pageSetup paperSize="9" orientation="landscape" verticalDpi="0" r:id="rId1"/>
  <headerFooter>
    <oddHeader>&amp;L&amp;P
&amp;CVannbalanse&amp;R&amp;D</oddHead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M161"/>
  <sheetViews>
    <sheetView showGridLines="0" view="pageLayout" zoomScaleNormal="100" workbookViewId="0">
      <selection activeCell="A12" sqref="A12"/>
    </sheetView>
  </sheetViews>
  <sheetFormatPr defaultRowHeight="15" x14ac:dyDescent="0.25"/>
  <cols>
    <col min="1" max="1" width="10.28515625" style="31" customWidth="1"/>
    <col min="2" max="2" width="13.140625" style="32" customWidth="1"/>
    <col min="3" max="3" width="11.85546875" style="31" customWidth="1"/>
    <col min="4" max="4" width="16.5703125" style="31" customWidth="1"/>
    <col min="5" max="5" width="13" style="31" customWidth="1"/>
    <col min="6" max="16384" width="9.140625" style="31"/>
  </cols>
  <sheetData>
    <row r="2" spans="1:6" x14ac:dyDescent="0.25">
      <c r="A2" s="31" t="s">
        <v>408</v>
      </c>
    </row>
    <row r="3" spans="1:6" x14ac:dyDescent="0.25">
      <c r="A3" s="31" t="s">
        <v>405</v>
      </c>
    </row>
    <row r="4" spans="1:6" x14ac:dyDescent="0.25">
      <c r="A4" s="31" t="s">
        <v>406</v>
      </c>
    </row>
    <row r="5" spans="1:6" x14ac:dyDescent="0.25">
      <c r="A5" s="31" t="s">
        <v>407</v>
      </c>
    </row>
    <row r="7" spans="1:6" x14ac:dyDescent="0.25">
      <c r="A7" s="31" t="s">
        <v>482</v>
      </c>
    </row>
    <row r="8" spans="1:6" s="34" customFormat="1" x14ac:dyDescent="0.25">
      <c r="A8" s="31" t="s">
        <v>483</v>
      </c>
      <c r="B8" s="35"/>
    </row>
    <row r="9" spans="1:6" x14ac:dyDescent="0.25">
      <c r="A9" s="31" t="s">
        <v>552</v>
      </c>
    </row>
    <row r="10" spans="1:6" x14ac:dyDescent="0.25">
      <c r="A10" s="31" t="s">
        <v>484</v>
      </c>
      <c r="B10" s="17"/>
    </row>
    <row r="11" spans="1:6" ht="15.75" x14ac:dyDescent="0.25">
      <c r="A11" s="31" t="s">
        <v>410</v>
      </c>
      <c r="B11" s="16"/>
    </row>
    <row r="12" spans="1:6" s="34" customFormat="1" ht="15.75" x14ac:dyDescent="0.25">
      <c r="B12" s="36"/>
    </row>
    <row r="13" spans="1:6" s="34" customFormat="1" x14ac:dyDescent="0.25">
      <c r="B13" s="32"/>
      <c r="C13" s="31"/>
      <c r="D13" s="31"/>
      <c r="E13" s="31"/>
      <c r="F13" s="31"/>
    </row>
    <row r="14" spans="1:6" s="34" customFormat="1" ht="15.75" x14ac:dyDescent="0.25">
      <c r="A14" s="31" t="s">
        <v>495</v>
      </c>
      <c r="B14" s="16"/>
      <c r="C14" s="31"/>
      <c r="D14" s="31"/>
      <c r="E14" s="31"/>
      <c r="F14" s="31"/>
    </row>
    <row r="15" spans="1:6" ht="36" x14ac:dyDescent="0.25">
      <c r="A15" s="139" t="s">
        <v>401</v>
      </c>
      <c r="B15" s="140" t="s">
        <v>366</v>
      </c>
      <c r="C15" s="141" t="s">
        <v>494</v>
      </c>
    </row>
    <row r="16" spans="1:6" x14ac:dyDescent="0.25">
      <c r="A16" s="142" t="s">
        <v>553</v>
      </c>
      <c r="B16" s="143" t="s">
        <v>402</v>
      </c>
      <c r="C16" s="144" t="s">
        <v>403</v>
      </c>
    </row>
    <row r="17" spans="1:13" x14ac:dyDescent="0.25">
      <c r="A17" s="145" t="s">
        <v>496</v>
      </c>
      <c r="B17" s="146" t="s">
        <v>497</v>
      </c>
      <c r="C17" s="147" t="s">
        <v>493</v>
      </c>
    </row>
    <row r="20" spans="1:13" x14ac:dyDescent="0.25">
      <c r="B20" s="31"/>
      <c r="M20" s="18"/>
    </row>
    <row r="21" spans="1:13" x14ac:dyDescent="0.25">
      <c r="B21" s="31"/>
      <c r="M21" s="18"/>
    </row>
    <row r="22" spans="1:13" x14ac:dyDescent="0.25">
      <c r="B22" s="31"/>
      <c r="M22" s="17"/>
    </row>
    <row r="23" spans="1:13" x14ac:dyDescent="0.25">
      <c r="B23" s="31"/>
    </row>
    <row r="24" spans="1:13" x14ac:dyDescent="0.25">
      <c r="B24" s="31"/>
    </row>
    <row r="25" spans="1:13" x14ac:dyDescent="0.25">
      <c r="B25" s="31"/>
    </row>
    <row r="26" spans="1:13" x14ac:dyDescent="0.25">
      <c r="B26" s="31"/>
    </row>
    <row r="27" spans="1:13" x14ac:dyDescent="0.25">
      <c r="B27" s="31"/>
    </row>
    <row r="28" spans="1:13" x14ac:dyDescent="0.25">
      <c r="B28" s="31"/>
    </row>
    <row r="29" spans="1:13" x14ac:dyDescent="0.25">
      <c r="B29" s="31"/>
    </row>
    <row r="30" spans="1:13" x14ac:dyDescent="0.25">
      <c r="B30" s="31"/>
    </row>
    <row r="31" spans="1:13" x14ac:dyDescent="0.25">
      <c r="B31" s="31"/>
    </row>
    <row r="32" spans="1:13" x14ac:dyDescent="0.25">
      <c r="A32" s="31" t="s">
        <v>409</v>
      </c>
    </row>
    <row r="34" spans="1:6" x14ac:dyDescent="0.25">
      <c r="A34" s="31" t="s">
        <v>411</v>
      </c>
    </row>
    <row r="35" spans="1:6" x14ac:dyDescent="0.25">
      <c r="A35" s="30" t="s">
        <v>412</v>
      </c>
      <c r="B35" s="117" t="s">
        <v>416</v>
      </c>
      <c r="C35" s="31" t="s">
        <v>418</v>
      </c>
    </row>
    <row r="36" spans="1:6" x14ac:dyDescent="0.25">
      <c r="A36" s="114" t="s">
        <v>413</v>
      </c>
      <c r="B36" s="115" t="s">
        <v>414</v>
      </c>
    </row>
    <row r="37" spans="1:6" x14ac:dyDescent="0.25">
      <c r="A37" s="114" t="s">
        <v>415</v>
      </c>
      <c r="B37" s="116" t="s">
        <v>417</v>
      </c>
    </row>
    <row r="38" spans="1:6" x14ac:dyDescent="0.25">
      <c r="B38" s="18"/>
    </row>
    <row r="39" spans="1:6" x14ac:dyDescent="0.25">
      <c r="B39" s="18"/>
    </row>
    <row r="40" spans="1:6" x14ac:dyDescent="0.25">
      <c r="A40"/>
      <c r="B40" s="17"/>
    </row>
    <row r="41" spans="1:6" x14ac:dyDescent="0.25">
      <c r="A41"/>
      <c r="B41" s="18"/>
    </row>
    <row r="42" spans="1:6" x14ac:dyDescent="0.25">
      <c r="B42" s="18"/>
    </row>
    <row r="43" spans="1:6" x14ac:dyDescent="0.25">
      <c r="A43" s="34"/>
      <c r="B43" s="34"/>
      <c r="C43" s="34"/>
      <c r="D43" s="34"/>
      <c r="E43" s="34"/>
      <c r="F43" s="34"/>
    </row>
    <row r="44" spans="1:6" x14ac:dyDescent="0.25">
      <c r="A44" s="40" t="s">
        <v>419</v>
      </c>
      <c r="B44" s="34"/>
      <c r="C44" s="34"/>
      <c r="D44" s="34"/>
      <c r="E44" s="34"/>
      <c r="F44" s="34"/>
    </row>
    <row r="45" spans="1:6" x14ac:dyDescent="0.25">
      <c r="A45" s="40" t="s">
        <v>420</v>
      </c>
      <c r="B45" s="34"/>
      <c r="C45" s="34"/>
      <c r="D45" s="34"/>
      <c r="E45" s="34"/>
      <c r="F45" s="34"/>
    </row>
    <row r="46" spans="1:6" x14ac:dyDescent="0.25">
      <c r="B46" s="31"/>
    </row>
    <row r="48" spans="1:6" x14ac:dyDescent="0.25">
      <c r="A48" s="34" t="s">
        <v>421</v>
      </c>
      <c r="B48" s="39"/>
      <c r="C48" s="34"/>
      <c r="D48" s="34"/>
      <c r="E48" s="34"/>
      <c r="F48" s="34"/>
    </row>
    <row r="49" spans="1:9" x14ac:dyDescent="0.25">
      <c r="A49" s="34" t="s">
        <v>473</v>
      </c>
      <c r="B49" s="34"/>
      <c r="C49" s="34"/>
      <c r="D49" s="34"/>
      <c r="E49" s="34"/>
      <c r="F49" s="34"/>
    </row>
    <row r="50" spans="1:9" x14ac:dyDescent="0.25">
      <c r="A50" s="34" t="s">
        <v>423</v>
      </c>
      <c r="B50" s="34"/>
      <c r="C50" s="34"/>
      <c r="D50" s="34"/>
      <c r="E50" s="34"/>
      <c r="F50" s="34"/>
    </row>
    <row r="51" spans="1:9" x14ac:dyDescent="0.25">
      <c r="A51" s="34"/>
      <c r="B51" s="34"/>
      <c r="C51" s="34"/>
      <c r="D51" s="34"/>
      <c r="E51" s="34"/>
      <c r="F51" s="34"/>
    </row>
    <row r="52" spans="1:9" ht="60" x14ac:dyDescent="0.25">
      <c r="A52" s="57" t="s">
        <v>424</v>
      </c>
      <c r="B52" s="57" t="s">
        <v>437</v>
      </c>
      <c r="C52" s="57" t="s">
        <v>438</v>
      </c>
      <c r="D52" s="57" t="s">
        <v>425</v>
      </c>
      <c r="E52" s="57" t="s">
        <v>449</v>
      </c>
      <c r="F52" s="57" t="s">
        <v>450</v>
      </c>
      <c r="G52" s="57" t="s">
        <v>426</v>
      </c>
      <c r="H52" s="34"/>
      <c r="I52" s="34"/>
    </row>
    <row r="53" spans="1:9" x14ac:dyDescent="0.25">
      <c r="A53" s="118" t="s">
        <v>427</v>
      </c>
      <c r="B53" s="118">
        <f t="shared" ref="B53" si="0">14/14</f>
        <v>1</v>
      </c>
      <c r="C53" s="118">
        <f>14/14</f>
        <v>1</v>
      </c>
      <c r="D53" s="118">
        <v>140</v>
      </c>
      <c r="E53" s="122">
        <f>(Table3[[#This Row],[Fortynnings-grad (ca min.)]]-1)</f>
        <v>0</v>
      </c>
      <c r="F53" s="122">
        <f>(Table3[[#This Row],[Fortynnings-grad (ca max)]]-1)</f>
        <v>0</v>
      </c>
      <c r="G53" s="118" t="s">
        <v>443</v>
      </c>
      <c r="H53" s="34"/>
      <c r="I53" s="34"/>
    </row>
    <row r="54" spans="1:9" x14ac:dyDescent="0.25">
      <c r="A54" s="119" t="s">
        <v>428</v>
      </c>
      <c r="B54" s="118">
        <f>14/14</f>
        <v>1</v>
      </c>
      <c r="C54" s="118">
        <f>14/10</f>
        <v>1.4</v>
      </c>
      <c r="D54" s="118" t="s">
        <v>439</v>
      </c>
      <c r="E54" s="122">
        <f>(Table3[[#This Row],[Fortynnings-grad (ca min.)]]-1)</f>
        <v>0</v>
      </c>
      <c r="F54" s="122">
        <f>(Table3[[#This Row],[Fortynnings-grad (ca max)]]-1)</f>
        <v>0.39999999999999991</v>
      </c>
      <c r="G54" s="118" t="s">
        <v>444</v>
      </c>
      <c r="H54" s="34"/>
      <c r="I54" s="34"/>
    </row>
    <row r="55" spans="1:9" x14ac:dyDescent="0.25">
      <c r="A55" s="120" t="s">
        <v>429</v>
      </c>
      <c r="B55" s="121">
        <f>14/10</f>
        <v>1.4</v>
      </c>
      <c r="C55" s="118">
        <f>14/7</f>
        <v>2</v>
      </c>
      <c r="D55" s="118" t="s">
        <v>440</v>
      </c>
      <c r="E55" s="122">
        <f>(Table3[[#This Row],[Fortynnings-grad (ca min.)]]-1)</f>
        <v>0.39999999999999991</v>
      </c>
      <c r="F55" s="122">
        <f>(Table3[[#This Row],[Fortynnings-grad (ca max)]]-1)</f>
        <v>1</v>
      </c>
      <c r="G55" s="118" t="s">
        <v>445</v>
      </c>
    </row>
    <row r="56" spans="1:9" x14ac:dyDescent="0.25">
      <c r="A56" s="119" t="s">
        <v>435</v>
      </c>
      <c r="B56" s="121">
        <f>14/7</f>
        <v>2</v>
      </c>
      <c r="C56" s="118">
        <f>14/4</f>
        <v>3.5</v>
      </c>
      <c r="D56" s="118" t="s">
        <v>441</v>
      </c>
      <c r="E56" s="122">
        <f>(Table3[[#This Row],[Fortynnings-grad (ca min.)]]-1)</f>
        <v>1</v>
      </c>
      <c r="F56" s="122">
        <f>(Table3[[#This Row],[Fortynnings-grad (ca max)]]-1)</f>
        <v>2.5</v>
      </c>
      <c r="G56" s="118" t="s">
        <v>446</v>
      </c>
    </row>
    <row r="57" spans="1:9" x14ac:dyDescent="0.25">
      <c r="A57" s="120" t="s">
        <v>436</v>
      </c>
      <c r="B57" s="121">
        <f>14/4</f>
        <v>3.5</v>
      </c>
      <c r="C57" s="118">
        <f>14/2</f>
        <v>7</v>
      </c>
      <c r="D57" s="118" t="s">
        <v>442</v>
      </c>
      <c r="E57" s="122">
        <f>(Table3[[#This Row],[Fortynnings-grad (ca min.)]]-1)</f>
        <v>2.5</v>
      </c>
      <c r="F57" s="122">
        <f>(Table3[[#This Row],[Fortynnings-grad (ca max)]]-1)</f>
        <v>6</v>
      </c>
      <c r="G57" s="118" t="s">
        <v>447</v>
      </c>
    </row>
    <row r="83" spans="1:8" x14ac:dyDescent="0.25">
      <c r="A83" s="31" t="s">
        <v>430</v>
      </c>
    </row>
    <row r="84" spans="1:8" x14ac:dyDescent="0.25">
      <c r="B84" s="63" t="s">
        <v>432</v>
      </c>
    </row>
    <row r="85" spans="1:8" x14ac:dyDescent="0.25">
      <c r="H85" s="40" t="s">
        <v>419</v>
      </c>
    </row>
    <row r="86" spans="1:8" x14ac:dyDescent="0.25">
      <c r="A86" s="123" t="s">
        <v>431</v>
      </c>
      <c r="B86" s="124" t="s">
        <v>434</v>
      </c>
      <c r="H86" s="31" t="s">
        <v>433</v>
      </c>
    </row>
    <row r="87" spans="1:8" ht="10.5" customHeight="1" x14ac:dyDescent="0.25">
      <c r="A87" s="125">
        <v>1</v>
      </c>
      <c r="B87" s="126">
        <f>((14/A87)-1)*100</f>
        <v>1300</v>
      </c>
    </row>
    <row r="88" spans="1:8" ht="7.5" customHeight="1" x14ac:dyDescent="0.25">
      <c r="A88" s="125">
        <v>2</v>
      </c>
      <c r="B88" s="126">
        <f t="shared" ref="B88:B100" si="1">((14/A88)-1)*100</f>
        <v>600</v>
      </c>
    </row>
    <row r="89" spans="1:8" ht="8.25" customHeight="1" x14ac:dyDescent="0.25">
      <c r="A89" s="125">
        <v>3</v>
      </c>
      <c r="B89" s="126">
        <f t="shared" si="1"/>
        <v>366.66666666666669</v>
      </c>
    </row>
    <row r="90" spans="1:8" ht="4.5" customHeight="1" x14ac:dyDescent="0.25">
      <c r="A90" s="125">
        <v>4</v>
      </c>
      <c r="B90" s="126">
        <f t="shared" si="1"/>
        <v>250</v>
      </c>
    </row>
    <row r="91" spans="1:8" ht="5.25" customHeight="1" x14ac:dyDescent="0.25">
      <c r="A91" s="125">
        <v>5</v>
      </c>
      <c r="B91" s="126">
        <f t="shared" si="1"/>
        <v>179.99999999999997</v>
      </c>
    </row>
    <row r="92" spans="1:8" ht="9" customHeight="1" x14ac:dyDescent="0.25">
      <c r="A92" s="125">
        <v>6</v>
      </c>
      <c r="B92" s="126">
        <f t="shared" si="1"/>
        <v>133.33333333333334</v>
      </c>
    </row>
    <row r="93" spans="1:8" ht="9" customHeight="1" x14ac:dyDescent="0.25">
      <c r="A93" s="125">
        <v>7</v>
      </c>
      <c r="B93" s="126">
        <f t="shared" si="1"/>
        <v>100</v>
      </c>
    </row>
    <row r="94" spans="1:8" ht="6" customHeight="1" x14ac:dyDescent="0.25">
      <c r="A94" s="125">
        <v>8</v>
      </c>
      <c r="B94" s="126">
        <f t="shared" si="1"/>
        <v>75</v>
      </c>
    </row>
    <row r="95" spans="1:8" ht="3.75" customHeight="1" x14ac:dyDescent="0.25">
      <c r="A95" s="125">
        <v>9</v>
      </c>
      <c r="B95" s="126">
        <f t="shared" si="1"/>
        <v>55.555555555555557</v>
      </c>
    </row>
    <row r="96" spans="1:8" ht="7.5" customHeight="1" x14ac:dyDescent="0.25">
      <c r="A96" s="125">
        <v>10</v>
      </c>
      <c r="B96" s="126">
        <f t="shared" si="1"/>
        <v>39.999999999999993</v>
      </c>
    </row>
    <row r="97" spans="1:2" ht="8.25" customHeight="1" x14ac:dyDescent="0.25">
      <c r="A97" s="125">
        <v>11</v>
      </c>
      <c r="B97" s="126">
        <f t="shared" si="1"/>
        <v>27.27272727272727</v>
      </c>
    </row>
    <row r="98" spans="1:2" ht="7.5" customHeight="1" x14ac:dyDescent="0.25">
      <c r="A98" s="125">
        <v>12</v>
      </c>
      <c r="B98" s="126">
        <f t="shared" si="1"/>
        <v>16.666666666666675</v>
      </c>
    </row>
    <row r="99" spans="1:2" ht="6.75" customHeight="1" x14ac:dyDescent="0.25">
      <c r="A99" s="125">
        <v>13</v>
      </c>
      <c r="B99" s="126">
        <f t="shared" si="1"/>
        <v>7.6923076923076872</v>
      </c>
    </row>
    <row r="100" spans="1:2" ht="6.75" customHeight="1" x14ac:dyDescent="0.25">
      <c r="A100" s="125">
        <v>14</v>
      </c>
      <c r="B100" s="126">
        <f t="shared" si="1"/>
        <v>0</v>
      </c>
    </row>
    <row r="101" spans="1:2" x14ac:dyDescent="0.25">
      <c r="B101" s="35"/>
    </row>
    <row r="103" spans="1:2" x14ac:dyDescent="0.25">
      <c r="A103" s="31" t="s">
        <v>422</v>
      </c>
    </row>
    <row r="104" spans="1:2" x14ac:dyDescent="0.25">
      <c r="A104" s="31" t="s">
        <v>448</v>
      </c>
    </row>
    <row r="122" spans="1:3" x14ac:dyDescent="0.25">
      <c r="A122" s="31" t="s">
        <v>490</v>
      </c>
    </row>
    <row r="124" spans="1:3" ht="18" x14ac:dyDescent="0.35">
      <c r="A124" s="31" t="s">
        <v>451</v>
      </c>
      <c r="B124" s="127">
        <v>200</v>
      </c>
      <c r="C124" s="31" t="s">
        <v>489</v>
      </c>
    </row>
    <row r="125" spans="1:3" ht="18" x14ac:dyDescent="0.35">
      <c r="A125" s="31" t="s">
        <v>452</v>
      </c>
      <c r="B125" s="127">
        <v>1800</v>
      </c>
      <c r="C125" s="31" t="s">
        <v>453</v>
      </c>
    </row>
    <row r="126" spans="1:3" x14ac:dyDescent="0.25">
      <c r="A126" s="128" t="s">
        <v>454</v>
      </c>
      <c r="B126" s="127">
        <v>4</v>
      </c>
      <c r="C126" s="31" t="s">
        <v>455</v>
      </c>
    </row>
    <row r="129" spans="1:12" ht="15.75" thickBot="1" x14ac:dyDescent="0.3">
      <c r="A129" s="128" t="s">
        <v>456</v>
      </c>
      <c r="B129" s="138">
        <f>(1-(B124*B126/B125))*100</f>
        <v>55.555555555555557</v>
      </c>
      <c r="C129" s="128" t="s">
        <v>457</v>
      </c>
    </row>
    <row r="137" spans="1:12" x14ac:dyDescent="0.25">
      <c r="A137" s="31" t="s">
        <v>492</v>
      </c>
    </row>
    <row r="138" spans="1:12" x14ac:dyDescent="0.25">
      <c r="A138" s="31" t="s">
        <v>487</v>
      </c>
      <c r="B138" s="32" t="s">
        <v>458</v>
      </c>
      <c r="C138" s="27"/>
    </row>
    <row r="139" spans="1:12" x14ac:dyDescent="0.25">
      <c r="A139" s="31" t="s">
        <v>488</v>
      </c>
      <c r="B139" s="31" t="s">
        <v>491</v>
      </c>
      <c r="C139" s="34"/>
      <c r="D139" s="34"/>
      <c r="E139" s="34"/>
      <c r="F139" s="34"/>
      <c r="G139" s="34"/>
      <c r="H139" s="34"/>
      <c r="I139" s="34"/>
      <c r="J139" s="34"/>
      <c r="K139" s="34"/>
      <c r="L139" s="34"/>
    </row>
    <row r="140" spans="1:12" s="34" customFormat="1" x14ac:dyDescent="0.25"/>
    <row r="141" spans="1:12" s="34" customFormat="1" x14ac:dyDescent="0.25"/>
    <row r="142" spans="1:12" s="34" customFormat="1" x14ac:dyDescent="0.25">
      <c r="A142" s="31"/>
      <c r="E142" s="43"/>
    </row>
    <row r="143" spans="1:12" x14ac:dyDescent="0.25">
      <c r="B143" s="31"/>
    </row>
    <row r="144" spans="1:12" x14ac:dyDescent="0.25">
      <c r="A144" s="31" t="s">
        <v>190</v>
      </c>
      <c r="B144" s="135">
        <v>100</v>
      </c>
      <c r="D144" s="134">
        <v>200</v>
      </c>
      <c r="E144" s="31" t="s">
        <v>191</v>
      </c>
    </row>
    <row r="145" spans="1:5" ht="24.75" x14ac:dyDescent="0.25">
      <c r="A145" s="129" t="s">
        <v>486</v>
      </c>
      <c r="B145" s="130" t="s">
        <v>485</v>
      </c>
      <c r="C145" s="40"/>
      <c r="D145" s="133" t="s">
        <v>486</v>
      </c>
      <c r="E145" s="130" t="s">
        <v>485</v>
      </c>
    </row>
    <row r="146" spans="1:5" x14ac:dyDescent="0.25">
      <c r="A146" s="50">
        <v>0</v>
      </c>
      <c r="B146" s="131">
        <f>1-($B$144*A146/$B$125)</f>
        <v>1</v>
      </c>
      <c r="D146" s="50">
        <v>0</v>
      </c>
      <c r="E146" s="131">
        <f>1-($D$144*D146/$B$125)</f>
        <v>1</v>
      </c>
    </row>
    <row r="147" spans="1:5" x14ac:dyDescent="0.25">
      <c r="A147" s="50">
        <v>1</v>
      </c>
      <c r="B147" s="131">
        <f t="shared" ref="B147:B161" si="2">1-($B$144*A147/$B$125)</f>
        <v>0.94444444444444442</v>
      </c>
      <c r="D147" s="50">
        <v>1</v>
      </c>
      <c r="E147" s="131">
        <f t="shared" ref="E147:E161" si="3">1-($D$144*D147/$B$125)</f>
        <v>0.88888888888888884</v>
      </c>
    </row>
    <row r="148" spans="1:5" x14ac:dyDescent="0.25">
      <c r="A148" s="50">
        <v>2</v>
      </c>
      <c r="B148" s="131">
        <f t="shared" si="2"/>
        <v>0.88888888888888884</v>
      </c>
      <c r="D148" s="50">
        <v>2</v>
      </c>
      <c r="E148" s="131">
        <f t="shared" si="3"/>
        <v>0.77777777777777779</v>
      </c>
    </row>
    <row r="149" spans="1:5" x14ac:dyDescent="0.25">
      <c r="A149" s="50">
        <v>3</v>
      </c>
      <c r="B149" s="131">
        <f t="shared" si="2"/>
        <v>0.83333333333333337</v>
      </c>
      <c r="D149" s="50">
        <v>3</v>
      </c>
      <c r="E149" s="131">
        <f t="shared" si="3"/>
        <v>0.66666666666666674</v>
      </c>
    </row>
    <row r="150" spans="1:5" x14ac:dyDescent="0.25">
      <c r="A150" s="50">
        <v>4</v>
      </c>
      <c r="B150" s="131">
        <f t="shared" si="2"/>
        <v>0.77777777777777779</v>
      </c>
      <c r="D150" s="50">
        <v>4</v>
      </c>
      <c r="E150" s="131">
        <f t="shared" si="3"/>
        <v>0.55555555555555558</v>
      </c>
    </row>
    <row r="151" spans="1:5" x14ac:dyDescent="0.25">
      <c r="A151" s="50">
        <v>5</v>
      </c>
      <c r="B151" s="131">
        <f t="shared" si="2"/>
        <v>0.72222222222222221</v>
      </c>
      <c r="D151" s="50">
        <v>5</v>
      </c>
      <c r="E151" s="131">
        <f t="shared" si="3"/>
        <v>0.44444444444444442</v>
      </c>
    </row>
    <row r="152" spans="1:5" x14ac:dyDescent="0.25">
      <c r="A152" s="50">
        <v>6</v>
      </c>
      <c r="B152" s="131">
        <f t="shared" si="2"/>
        <v>0.66666666666666674</v>
      </c>
      <c r="D152" s="50">
        <v>6</v>
      </c>
      <c r="E152" s="131">
        <f t="shared" si="3"/>
        <v>0.33333333333333337</v>
      </c>
    </row>
    <row r="153" spans="1:5" x14ac:dyDescent="0.25">
      <c r="A153" s="50">
        <v>7</v>
      </c>
      <c r="B153" s="131">
        <f t="shared" si="2"/>
        <v>0.61111111111111116</v>
      </c>
      <c r="D153" s="50">
        <v>7</v>
      </c>
      <c r="E153" s="131">
        <f t="shared" si="3"/>
        <v>0.22222222222222221</v>
      </c>
    </row>
    <row r="154" spans="1:5" x14ac:dyDescent="0.25">
      <c r="A154" s="50">
        <v>8</v>
      </c>
      <c r="B154" s="131">
        <f t="shared" si="2"/>
        <v>0.55555555555555558</v>
      </c>
      <c r="D154" s="50">
        <v>8</v>
      </c>
      <c r="E154" s="131">
        <f t="shared" si="3"/>
        <v>0.11111111111111116</v>
      </c>
    </row>
    <row r="155" spans="1:5" x14ac:dyDescent="0.25">
      <c r="A155" s="50">
        <v>9</v>
      </c>
      <c r="B155" s="131">
        <f t="shared" si="2"/>
        <v>0.5</v>
      </c>
      <c r="D155" s="50">
        <v>9</v>
      </c>
      <c r="E155" s="131">
        <f t="shared" si="3"/>
        <v>0</v>
      </c>
    </row>
    <row r="156" spans="1:5" x14ac:dyDescent="0.25">
      <c r="A156" s="50">
        <v>10</v>
      </c>
      <c r="B156" s="131">
        <f t="shared" si="2"/>
        <v>0.44444444444444442</v>
      </c>
      <c r="D156" s="136">
        <v>10</v>
      </c>
      <c r="E156" s="131">
        <f t="shared" si="3"/>
        <v>-0.11111111111111116</v>
      </c>
    </row>
    <row r="157" spans="1:5" x14ac:dyDescent="0.25">
      <c r="A157" s="50">
        <v>11</v>
      </c>
      <c r="B157" s="131">
        <f t="shared" si="2"/>
        <v>0.38888888888888884</v>
      </c>
      <c r="D157" s="136">
        <v>11</v>
      </c>
      <c r="E157" s="131">
        <f t="shared" si="3"/>
        <v>-0.22222222222222232</v>
      </c>
    </row>
    <row r="158" spans="1:5" x14ac:dyDescent="0.25">
      <c r="A158" s="50">
        <v>12</v>
      </c>
      <c r="B158" s="131">
        <f t="shared" si="2"/>
        <v>0.33333333333333337</v>
      </c>
      <c r="D158" s="136">
        <v>12</v>
      </c>
      <c r="E158" s="131">
        <f t="shared" si="3"/>
        <v>-0.33333333333333326</v>
      </c>
    </row>
    <row r="159" spans="1:5" x14ac:dyDescent="0.25">
      <c r="A159" s="50">
        <v>13</v>
      </c>
      <c r="B159" s="131">
        <f t="shared" si="2"/>
        <v>0.27777777777777779</v>
      </c>
      <c r="D159" s="136">
        <v>13</v>
      </c>
      <c r="E159" s="131">
        <f t="shared" si="3"/>
        <v>-0.44444444444444442</v>
      </c>
    </row>
    <row r="160" spans="1:5" x14ac:dyDescent="0.25">
      <c r="A160" s="50">
        <v>14</v>
      </c>
      <c r="B160" s="131">
        <f t="shared" si="2"/>
        <v>0.22222222222222221</v>
      </c>
      <c r="D160" s="136">
        <v>14</v>
      </c>
      <c r="E160" s="131">
        <f t="shared" si="3"/>
        <v>-0.55555555555555558</v>
      </c>
    </row>
    <row r="161" spans="1:5" x14ac:dyDescent="0.25">
      <c r="A161" s="53">
        <v>15</v>
      </c>
      <c r="B161" s="132">
        <f t="shared" si="2"/>
        <v>0.16666666666666663</v>
      </c>
      <c r="D161" s="137">
        <v>15</v>
      </c>
      <c r="E161" s="132">
        <f t="shared" si="3"/>
        <v>-0.66666666666666674</v>
      </c>
    </row>
  </sheetData>
  <pageMargins left="0.7" right="0.7" top="0.75" bottom="0.75" header="0.3" footer="0.3"/>
  <pageSetup paperSize="9" orientation="landscape" verticalDpi="0" r:id="rId1"/>
  <headerFooter>
    <oddHeader>&amp;L&amp;P&amp;CFosforkonsentrasjon og beregning av fremmedvannsmengder</oddHead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34"/>
  <sheetViews>
    <sheetView showGridLines="0" view="pageLayout" zoomScaleNormal="100" workbookViewId="0">
      <selection activeCell="B29" sqref="B29"/>
    </sheetView>
  </sheetViews>
  <sheetFormatPr defaultRowHeight="15" x14ac:dyDescent="0.25"/>
  <cols>
    <col min="2" max="2" width="46.85546875" customWidth="1"/>
    <col min="3" max="4" width="16.5703125" customWidth="1"/>
  </cols>
  <sheetData>
    <row r="1" spans="2:7" ht="15.75" thickBot="1" x14ac:dyDescent="0.3"/>
    <row r="2" spans="2:7" ht="15.75" thickTop="1" x14ac:dyDescent="0.25">
      <c r="B2" s="90" t="s">
        <v>93</v>
      </c>
      <c r="C2" s="91" t="s">
        <v>94</v>
      </c>
      <c r="D2" s="91" t="s">
        <v>95</v>
      </c>
      <c r="E2" s="91" t="s">
        <v>96</v>
      </c>
      <c r="F2" s="91" t="s">
        <v>96</v>
      </c>
      <c r="G2" s="92" t="s">
        <v>96</v>
      </c>
    </row>
    <row r="3" spans="2:7" x14ac:dyDescent="0.25">
      <c r="B3" s="93" t="s">
        <v>97</v>
      </c>
      <c r="C3" s="94"/>
      <c r="D3" s="94"/>
      <c r="E3" s="94"/>
      <c r="F3" s="94"/>
      <c r="G3" s="95"/>
    </row>
    <row r="4" spans="2:7" x14ac:dyDescent="0.25">
      <c r="B4" s="19"/>
      <c r="C4" s="20"/>
      <c r="D4" s="20"/>
      <c r="E4" s="20"/>
      <c r="F4" s="20"/>
      <c r="G4" s="21"/>
    </row>
    <row r="5" spans="2:7" x14ac:dyDescent="0.25">
      <c r="B5" s="19" t="s">
        <v>571</v>
      </c>
      <c r="C5" s="20"/>
      <c r="D5" s="20"/>
      <c r="E5" s="20"/>
      <c r="F5" s="20"/>
      <c r="G5" s="21"/>
    </row>
    <row r="6" spans="2:7" x14ac:dyDescent="0.25">
      <c r="B6" s="19" t="s">
        <v>572</v>
      </c>
      <c r="C6" s="20"/>
      <c r="D6" s="20"/>
      <c r="E6" s="20"/>
      <c r="F6" s="20"/>
      <c r="G6" s="21"/>
    </row>
    <row r="7" spans="2:7" x14ac:dyDescent="0.25">
      <c r="B7" s="19" t="s">
        <v>98</v>
      </c>
      <c r="C7" s="20"/>
      <c r="D7" s="20"/>
      <c r="E7" s="20"/>
      <c r="F7" s="20"/>
      <c r="G7" s="21"/>
    </row>
    <row r="8" spans="2:7" x14ac:dyDescent="0.25">
      <c r="B8" s="19" t="s">
        <v>99</v>
      </c>
      <c r="C8" s="20"/>
      <c r="D8" s="20"/>
      <c r="E8" s="20"/>
      <c r="F8" s="20"/>
      <c r="G8" s="21"/>
    </row>
    <row r="9" spans="2:7" ht="17.25" x14ac:dyDescent="0.25">
      <c r="B9" s="19" t="s">
        <v>100</v>
      </c>
      <c r="C9" s="20"/>
      <c r="D9" s="20"/>
      <c r="E9" s="20"/>
      <c r="F9" s="20"/>
      <c r="G9" s="21"/>
    </row>
    <row r="10" spans="2:7" x14ac:dyDescent="0.25">
      <c r="B10" s="19" t="s">
        <v>101</v>
      </c>
      <c r="C10" s="20"/>
      <c r="D10" s="20"/>
      <c r="E10" s="20"/>
      <c r="F10" s="20"/>
      <c r="G10" s="21"/>
    </row>
    <row r="11" spans="2:7" ht="17.25" x14ac:dyDescent="0.25">
      <c r="B11" s="19" t="s">
        <v>102</v>
      </c>
      <c r="C11" s="20"/>
      <c r="D11" s="20"/>
      <c r="E11" s="20"/>
      <c r="F11" s="20"/>
      <c r="G11" s="21"/>
    </row>
    <row r="12" spans="2:7" x14ac:dyDescent="0.25">
      <c r="B12" s="19"/>
      <c r="C12" s="20"/>
      <c r="D12" s="20"/>
      <c r="E12" s="20"/>
      <c r="F12" s="20"/>
      <c r="G12" s="21"/>
    </row>
    <row r="13" spans="2:7" x14ac:dyDescent="0.25">
      <c r="B13" s="93" t="s">
        <v>103</v>
      </c>
      <c r="C13" s="96"/>
      <c r="D13" s="96"/>
      <c r="E13" s="96"/>
      <c r="F13" s="96"/>
      <c r="G13" s="97"/>
    </row>
    <row r="14" spans="2:7" x14ac:dyDescent="0.25">
      <c r="B14" s="19" t="s">
        <v>104</v>
      </c>
      <c r="C14" s="22" t="s">
        <v>105</v>
      </c>
      <c r="D14" s="22" t="s">
        <v>36</v>
      </c>
      <c r="E14" s="22" t="s">
        <v>106</v>
      </c>
      <c r="F14" s="23" t="s">
        <v>107</v>
      </c>
      <c r="G14" s="21"/>
    </row>
    <row r="15" spans="2:7" x14ac:dyDescent="0.25">
      <c r="B15" s="19" t="s">
        <v>108</v>
      </c>
      <c r="C15" s="20"/>
      <c r="D15" s="20"/>
      <c r="E15" s="20"/>
      <c r="F15" s="20"/>
      <c r="G15" s="21"/>
    </row>
    <row r="16" spans="2:7" x14ac:dyDescent="0.25">
      <c r="B16" s="19"/>
      <c r="C16" s="20"/>
      <c r="D16" s="20"/>
      <c r="E16" s="20"/>
      <c r="F16" s="20"/>
      <c r="G16" s="21"/>
    </row>
    <row r="17" spans="2:7" x14ac:dyDescent="0.25">
      <c r="B17" s="19"/>
      <c r="C17" s="20"/>
      <c r="D17" s="20"/>
      <c r="E17" s="20"/>
      <c r="F17" s="20"/>
      <c r="G17" s="21"/>
    </row>
    <row r="18" spans="2:7" x14ac:dyDescent="0.25">
      <c r="B18" s="93" t="s">
        <v>109</v>
      </c>
      <c r="C18" s="96"/>
      <c r="D18" s="96"/>
      <c r="E18" s="96"/>
      <c r="F18" s="96"/>
      <c r="G18" s="97"/>
    </row>
    <row r="19" spans="2:7" x14ac:dyDescent="0.25">
      <c r="B19" s="19"/>
      <c r="C19" s="20"/>
      <c r="D19" s="20"/>
      <c r="E19" s="20"/>
      <c r="F19" s="20"/>
      <c r="G19" s="21"/>
    </row>
    <row r="20" spans="2:7" ht="15.75" thickBot="1" x14ac:dyDescent="0.3">
      <c r="B20" s="24"/>
      <c r="C20" s="25"/>
      <c r="D20" s="25"/>
      <c r="E20" s="25"/>
      <c r="F20" s="25"/>
      <c r="G20" s="26"/>
    </row>
    <row r="21" spans="2:7" ht="15.75" thickTop="1" x14ac:dyDescent="0.25"/>
    <row r="22" spans="2:7" x14ac:dyDescent="0.25">
      <c r="E22" s="27" t="s">
        <v>105</v>
      </c>
      <c r="F22" t="s">
        <v>110</v>
      </c>
    </row>
    <row r="23" spans="2:7" x14ac:dyDescent="0.25">
      <c r="B23" s="83" t="s">
        <v>111</v>
      </c>
      <c r="E23" s="27" t="s">
        <v>36</v>
      </c>
      <c r="F23" t="s">
        <v>112</v>
      </c>
    </row>
    <row r="24" spans="2:7" x14ac:dyDescent="0.25">
      <c r="B24" t="s">
        <v>573</v>
      </c>
      <c r="E24" t="s">
        <v>106</v>
      </c>
      <c r="F24" t="s">
        <v>113</v>
      </c>
    </row>
    <row r="25" spans="2:7" ht="45" x14ac:dyDescent="0.25">
      <c r="B25" s="1" t="s">
        <v>574</v>
      </c>
      <c r="E25" s="28" t="s">
        <v>107</v>
      </c>
      <c r="F25" s="29" t="s">
        <v>114</v>
      </c>
    </row>
    <row r="26" spans="2:7" x14ac:dyDescent="0.25">
      <c r="B26" s="27" t="s">
        <v>115</v>
      </c>
    </row>
    <row r="27" spans="2:7" ht="45" x14ac:dyDescent="0.25">
      <c r="B27" s="1" t="s">
        <v>116</v>
      </c>
    </row>
    <row r="32" spans="2:7" x14ac:dyDescent="0.25">
      <c r="B32" s="17"/>
    </row>
    <row r="33" spans="2:2" x14ac:dyDescent="0.25">
      <c r="B33" s="17"/>
    </row>
    <row r="34" spans="2:2" x14ac:dyDescent="0.25">
      <c r="B34" s="17"/>
    </row>
  </sheetData>
  <pageMargins left="0.7" right="0.7" top="0.67708333333333337" bottom="0.75" header="0.3" footer="0.3"/>
  <pageSetup paperSize="9" orientation="landscape" verticalDpi="0" r:id="rId1"/>
  <headerFooter>
    <oddHeader>&amp;CSjekkliste fremmedvann i pumpestasjoner</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Info</vt:lpstr>
      <vt:lpstr>Oversikt</vt:lpstr>
      <vt:lpstr>A</vt:lpstr>
      <vt:lpstr>B</vt:lpstr>
      <vt:lpstr>C</vt:lpstr>
      <vt:lpstr>D</vt:lpstr>
      <vt:lpstr>E</vt:lpstr>
      <vt:lpstr>F</vt:lpstr>
      <vt:lpstr>G</vt:lpstr>
      <vt:lpstr>H</vt:lpstr>
      <vt:lpstr>I</vt:lpstr>
      <vt:lpstr>J</vt:lpstr>
      <vt:lpstr>K</vt:lpstr>
      <vt:lpstr>A!_Hlk499821685</vt:lpstr>
      <vt:lpstr>B!_Hlk499821685</vt:lpstr>
      <vt:lpstr>F!_Toc495657660</vt:lpstr>
      <vt:lpstr>F!_Toc495657661</vt:lpstr>
      <vt:lpstr>K!_Toc506225490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2018-03-13T14:10:35Z</dcterms:modified>
</cp:coreProperties>
</file>